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 autoCompressPictures="0"/>
  <xr:revisionPtr revIDLastSave="0" documentId="13_ncr:1_{1BBD71AB-A0B3-4093-B240-D90E185FEC92}" xr6:coauthVersionLast="47" xr6:coauthVersionMax="47" xr10:uidLastSave="{00000000-0000-0000-0000-000000000000}"/>
  <workbookProtection workbookAlgorithmName="SHA-512" workbookHashValue="shBc63OWbmwh2jlMecjC+ef2u2O/7VPxdvhvqKyj2dBJyeLmCmiGeyrh3KlyR+eb3V9iJdirhmDPdi+l7S/vCg==" workbookSaltValue="7mobH/NPxrJyXDrgVeubUQ==" workbookSpinCount="100000" lockStructure="1"/>
  <bookViews>
    <workbookView xWindow="-120" yWindow="-120" windowWidth="29040" windowHeight="15840" xr2:uid="{00000000-000D-0000-FFFF-FFFF00000000}"/>
  </bookViews>
  <sheets>
    <sheet name="Software calcolo peso" sheetId="1" r:id="rId1"/>
    <sheet name="Tabelle Tondi Pieni" sheetId="3" state="hidden" r:id="rId2"/>
    <sheet name="Tabelle Piatti Quadri Lastre" sheetId="2" state="hidden" r:id="rId3"/>
    <sheet name="Barre esagonali PVC" sheetId="10" state="hidden" r:id="rId4"/>
    <sheet name="Tabelle Barre Forate PA6" sheetId="4" state="hidden" r:id="rId5"/>
    <sheet name="Conv tabelle barre forate" sheetId="7" state="hidden" r:id="rId6"/>
    <sheet name="Tabelle barre forate POM-C" sheetId="5" state="hidden" r:id="rId7"/>
    <sheet name="Tabelle barre forate PVC" sheetId="6" state="hidden" r:id="rId8"/>
  </sheets>
  <definedNames>
    <definedName name="_xlnm.Print_Area" localSheetId="0">'Software calcolo peso'!$B$2:$V$29</definedName>
    <definedName name="Barre_Esagonali_Chiave">'Barre esagonali PVC'!$A$4:$A$13</definedName>
    <definedName name="Barre_Forate_Esterno">'Tabelle Barre Forate PA6'!$A$2:$A$37</definedName>
    <definedName name="Barre_Forate_Interno">'Tabelle Barre Forate PA6'!$B$1:$Z$1</definedName>
    <definedName name="Barre_Quadre_Spessore">'Tabelle Piatti Quadri Lastre'!$A$2:$A$38</definedName>
    <definedName name="Tondi_Pieni_Diametro">'Tabelle Tondi Pieni'!$A$2:$A$55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1" l="1"/>
  <c r="P10" i="1"/>
  <c r="P11" i="1"/>
  <c r="F8" i="1"/>
  <c r="F10" i="1"/>
  <c r="U20" i="1"/>
  <c r="U19" i="1"/>
  <c r="U18" i="1"/>
  <c r="U17" i="1"/>
  <c r="U16" i="1"/>
  <c r="U15" i="1"/>
  <c r="U14" i="1"/>
  <c r="U13" i="1"/>
  <c r="U12" i="1"/>
  <c r="U11" i="1"/>
  <c r="U10" i="1"/>
  <c r="U9" i="1"/>
  <c r="K8" i="1"/>
  <c r="F20" i="1"/>
  <c r="F19" i="1"/>
  <c r="F18" i="1"/>
  <c r="F17" i="1"/>
  <c r="F16" i="1"/>
  <c r="F15" i="1"/>
  <c r="F14" i="1"/>
  <c r="F13" i="1"/>
  <c r="F12" i="1"/>
  <c r="F9" i="1"/>
  <c r="F11" i="1"/>
</calcChain>
</file>

<file path=xl/sharedStrings.xml><?xml version="1.0" encoding="utf-8"?>
<sst xmlns="http://schemas.openxmlformats.org/spreadsheetml/2006/main" count="143" uniqueCount="62">
  <si>
    <t>Diametro Esterno</t>
  </si>
  <si>
    <t>Lunghezza</t>
  </si>
  <si>
    <t>Lato A</t>
  </si>
  <si>
    <t>Lato B</t>
  </si>
  <si>
    <t>Chiave</t>
  </si>
  <si>
    <t xml:space="preserve"> </t>
  </si>
  <si>
    <t>PA6.6+FV</t>
  </si>
  <si>
    <t xml:space="preserve">PA6-G, PA6-G+MOS2, PA6-G+OIL </t>
  </si>
  <si>
    <t>PETP+PTFE</t>
  </si>
  <si>
    <t>PEEK</t>
  </si>
  <si>
    <t>PE</t>
  </si>
  <si>
    <t>PVC</t>
  </si>
  <si>
    <t>PP</t>
  </si>
  <si>
    <t>PTFE</t>
  </si>
  <si>
    <t>Spessore</t>
  </si>
  <si>
    <t xml:space="preserve">spessore </t>
  </si>
  <si>
    <t>PA6-G</t>
  </si>
  <si>
    <t>PA6</t>
  </si>
  <si>
    <t>PA6.6</t>
  </si>
  <si>
    <t>pom-c</t>
  </si>
  <si>
    <t>p.e.t.p + p.t.f.e.</t>
  </si>
  <si>
    <t>peek</t>
  </si>
  <si>
    <t>pe</t>
  </si>
  <si>
    <t>pp</t>
  </si>
  <si>
    <t>pvc</t>
  </si>
  <si>
    <t>ptfe</t>
  </si>
  <si>
    <t>diametro</t>
  </si>
  <si>
    <t xml:space="preserve">pa6  </t>
  </si>
  <si>
    <t xml:space="preserve">PA6,6 </t>
  </si>
  <si>
    <t>PA6-6 + 30% fv</t>
  </si>
  <si>
    <t>Pa6-G</t>
  </si>
  <si>
    <t>p.e.t.p. + p.t.f.e.</t>
  </si>
  <si>
    <t>Pe</t>
  </si>
  <si>
    <t>Ø mm ESTERNI</t>
  </si>
  <si>
    <t>PA6+MOS2</t>
  </si>
  <si>
    <t>PA6 + mos2</t>
  </si>
  <si>
    <t>POM-C</t>
  </si>
  <si>
    <t>arnite p.e.p.t.</t>
  </si>
  <si>
    <t>pa6</t>
  </si>
  <si>
    <t>PA6,6 + FV</t>
  </si>
  <si>
    <t>arnite p.e.t.p.</t>
  </si>
  <si>
    <t>mm</t>
  </si>
  <si>
    <t>barre esagonali PVC</t>
  </si>
  <si>
    <t>Chiave in mm</t>
  </si>
  <si>
    <t>peso kg /mt</t>
  </si>
  <si>
    <t>BARRE TONDE PIENE</t>
  </si>
  <si>
    <t xml:space="preserve"> mm</t>
  </si>
  <si>
    <t>BARRE TONDE FORATE</t>
  </si>
  <si>
    <t>BARRE ESAGONALI</t>
  </si>
  <si>
    <t>BARRE PIATTE QUADRATE</t>
  </si>
  <si>
    <t>www.musolametalli.it</t>
  </si>
  <si>
    <t>info@musolametalli.it</t>
  </si>
  <si>
    <r>
      <rPr>
        <b/>
        <sz val="10"/>
        <rFont val="Arial"/>
        <family val="2"/>
      </rPr>
      <t>Fax:</t>
    </r>
    <r>
      <rPr>
        <sz val="10"/>
        <rFont val="Arial"/>
        <family val="2"/>
      </rPr>
      <t xml:space="preserve"> +39 045 8799061</t>
    </r>
  </si>
  <si>
    <t>PETP/PET</t>
  </si>
  <si>
    <t>Software per il calcolo del peso di SEMILAVORATI in Materiale Plastico</t>
  </si>
  <si>
    <r>
      <rPr>
        <b/>
        <sz val="10"/>
        <rFont val="Arial"/>
        <family val="2"/>
      </rPr>
      <t>Tel:</t>
    </r>
    <r>
      <rPr>
        <sz val="10"/>
        <rFont val="Arial"/>
        <family val="2"/>
      </rPr>
      <t xml:space="preserve"> +39 045 8799012</t>
    </r>
  </si>
  <si>
    <t>Contattaci per un preventivo gratuito &gt;&gt;</t>
  </si>
  <si>
    <r>
      <t xml:space="preserve">Guida all'utilizzo
</t>
    </r>
    <r>
      <rPr>
        <sz val="10"/>
        <color theme="1"/>
        <rFont val="Arial"/>
        <family val="2"/>
      </rPr>
      <t>Compilare i campi in giallo per ottenere i pesi del materiale di Vostro interesse. 
I pesi forniti sono frutto di calcoli teorici e quindi puramente indicativi.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</si>
  <si>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Dove indichiamo NON DISP. si intende che quanto richiesto non è standard commerciale.</t>
    </r>
  </si>
  <si>
    <t>kg</t>
  </si>
  <si>
    <t>Diametro Interno</t>
  </si>
  <si>
    <r>
      <t xml:space="preserve">Musola Metalli S.p.a. </t>
    </r>
    <r>
      <rPr>
        <i/>
        <sz val="10"/>
        <color theme="1"/>
        <rFont val="Arial"/>
        <family val="2"/>
      </rPr>
      <t>loc. Cà dell'Aglio, 21/1 - 37036 San Martino Buon Albergo (VR)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</si>
</sst>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u/>
      <sz val="11"/>
      <color rgb="FF33339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rgb="FFC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b/>
      <u/>
      <sz val="10"/>
      <color rgb="FFD3020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1" xfId="0" applyFont="1" applyBorder="1"/>
    <xf numFmtId="2" fontId="12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/>
    <xf numFmtId="0" fontId="6" fillId="2" borderId="7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0" fillId="2" borderId="9" xfId="0" applyFill="1" applyBorder="1"/>
    <xf numFmtId="0" fontId="0" fillId="2" borderId="10" xfId="0" applyFill="1" applyBorder="1"/>
    <xf numFmtId="0" fontId="6" fillId="5" borderId="7" xfId="0" applyFont="1" applyFill="1" applyBorder="1" applyAlignment="1">
      <alignment horizontal="left" vertical="top"/>
    </xf>
    <xf numFmtId="0" fontId="0" fillId="5" borderId="10" xfId="0" applyFill="1" applyBorder="1"/>
    <xf numFmtId="0" fontId="6" fillId="5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left" vertical="center"/>
    </xf>
    <xf numFmtId="0" fontId="0" fillId="4" borderId="4" xfId="0" applyFill="1" applyBorder="1"/>
    <xf numFmtId="0" fontId="0" fillId="3" borderId="3" xfId="0" applyFill="1" applyBorder="1" applyAlignment="1">
      <alignment horizontal="left" vertical="center"/>
    </xf>
    <xf numFmtId="0" fontId="0" fillId="2" borderId="7" xfId="0" applyFill="1" applyBorder="1"/>
    <xf numFmtId="0" fontId="0" fillId="5" borderId="7" xfId="0" applyFill="1" applyBorder="1"/>
    <xf numFmtId="0" fontId="6" fillId="6" borderId="3" xfId="0" applyFont="1" applyFill="1" applyBorder="1" applyAlignment="1">
      <alignment horizontal="left" vertical="center"/>
    </xf>
    <xf numFmtId="0" fontId="16" fillId="6" borderId="1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/>
    </xf>
    <xf numFmtId="0" fontId="0" fillId="6" borderId="9" xfId="0" applyFill="1" applyBorder="1"/>
    <xf numFmtId="0" fontId="16" fillId="6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center" vertical="center"/>
    </xf>
    <xf numFmtId="0" fontId="0" fillId="5" borderId="9" xfId="0" applyFill="1" applyBorder="1"/>
    <xf numFmtId="0" fontId="16" fillId="3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0" fillId="2" borderId="8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0" fillId="8" borderId="14" xfId="0" applyFill="1" applyBorder="1"/>
    <xf numFmtId="0" fontId="0" fillId="8" borderId="0" xfId="0" applyFill="1" applyBorder="1"/>
    <xf numFmtId="164" fontId="0" fillId="8" borderId="0" xfId="0" applyNumberFormat="1" applyFill="1" applyBorder="1"/>
    <xf numFmtId="0" fontId="0" fillId="8" borderId="0" xfId="0" applyFill="1" applyBorder="1" applyAlignment="1">
      <alignment horizontal="left" vertical="top"/>
    </xf>
    <xf numFmtId="0" fontId="0" fillId="8" borderId="15" xfId="0" applyFill="1" applyBorder="1"/>
    <xf numFmtId="0" fontId="0" fillId="8" borderId="15" xfId="0" applyFont="1" applyFill="1" applyBorder="1"/>
    <xf numFmtId="0" fontId="1" fillId="8" borderId="0" xfId="0" applyFont="1" applyFill="1" applyBorder="1"/>
    <xf numFmtId="0" fontId="1" fillId="8" borderId="15" xfId="0" applyFont="1" applyFill="1" applyBorder="1"/>
    <xf numFmtId="0" fontId="19" fillId="8" borderId="0" xfId="1" applyFont="1" applyFill="1" applyBorder="1" applyAlignment="1" applyProtection="1">
      <alignment vertical="center"/>
    </xf>
    <xf numFmtId="0" fontId="4" fillId="8" borderId="0" xfId="1" applyFont="1" applyFill="1" applyBorder="1" applyAlignment="1" applyProtection="1"/>
    <xf numFmtId="0" fontId="1" fillId="8" borderId="15" xfId="1" applyFont="1" applyFill="1" applyBorder="1" applyAlignment="1" applyProtection="1"/>
    <xf numFmtId="0" fontId="4" fillId="8" borderId="15" xfId="1" applyFont="1" applyFill="1" applyBorder="1" applyAlignment="1" applyProtection="1"/>
    <xf numFmtId="49" fontId="22" fillId="8" borderId="0" xfId="0" applyNumberFormat="1" applyFont="1" applyFill="1" applyBorder="1" applyAlignment="1">
      <alignment horizontal="left" vertical="top"/>
    </xf>
    <xf numFmtId="0" fontId="0" fillId="8" borderId="15" xfId="0" applyFill="1" applyBorder="1" applyAlignment="1">
      <alignment horizontal="left" vertical="top"/>
    </xf>
    <xf numFmtId="0" fontId="22" fillId="8" borderId="0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2" fontId="17" fillId="8" borderId="0" xfId="0" applyNumberFormat="1" applyFont="1" applyFill="1" applyBorder="1" applyAlignment="1">
      <alignment horizontal="center" vertical="center"/>
    </xf>
    <xf numFmtId="0" fontId="17" fillId="8" borderId="0" xfId="0" applyFont="1" applyFill="1" applyBorder="1"/>
    <xf numFmtId="0" fontId="14" fillId="8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left" vertical="top"/>
    </xf>
    <xf numFmtId="0" fontId="6" fillId="8" borderId="0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164" fontId="7" fillId="8" borderId="15" xfId="0" applyNumberFormat="1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left" vertical="top"/>
    </xf>
    <xf numFmtId="0" fontId="5" fillId="7" borderId="0" xfId="0" applyFont="1" applyFill="1" applyAlignment="1">
      <alignment horizontal="right" wrapText="1"/>
    </xf>
    <xf numFmtId="0" fontId="20" fillId="8" borderId="14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0" fillId="8" borderId="20" xfId="0" applyFill="1" applyBorder="1"/>
    <xf numFmtId="0" fontId="0" fillId="8" borderId="21" xfId="0" applyFill="1" applyBorder="1" applyAlignment="1">
      <alignment horizontal="left" vertical="top"/>
    </xf>
    <xf numFmtId="0" fontId="0" fillId="8" borderId="21" xfId="0" applyFill="1" applyBorder="1"/>
    <xf numFmtId="0" fontId="1" fillId="8" borderId="21" xfId="0" applyFont="1" applyFill="1" applyBorder="1"/>
    <xf numFmtId="0" fontId="2" fillId="8" borderId="21" xfId="0" applyFont="1" applyFill="1" applyBorder="1"/>
    <xf numFmtId="0" fontId="0" fillId="8" borderId="22" xfId="0" applyFill="1" applyBorder="1"/>
    <xf numFmtId="0" fontId="0" fillId="2" borderId="4" xfId="0" applyFill="1" applyBorder="1"/>
    <xf numFmtId="0" fontId="18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top"/>
    </xf>
    <xf numFmtId="2" fontId="18" fillId="2" borderId="11" xfId="0" applyNumberFormat="1" applyFont="1" applyFill="1" applyBorder="1" applyAlignment="1">
      <alignment horizontal="center" vertical="center"/>
    </xf>
    <xf numFmtId="2" fontId="18" fillId="8" borderId="0" xfId="0" applyNumberFormat="1" applyFont="1" applyFill="1" applyBorder="1" applyAlignment="1">
      <alignment horizontal="center" vertical="center"/>
    </xf>
    <xf numFmtId="0" fontId="18" fillId="8" borderId="0" xfId="0" applyFont="1" applyFill="1" applyBorder="1"/>
    <xf numFmtId="0" fontId="15" fillId="9" borderId="1" xfId="0" applyFont="1" applyFill="1" applyBorder="1" applyAlignment="1" applyProtection="1">
      <alignment horizontal="center" vertical="center"/>
      <protection locked="0"/>
    </xf>
    <xf numFmtId="0" fontId="15" fillId="9" borderId="11" xfId="0" applyFont="1" applyFill="1" applyBorder="1" applyAlignment="1" applyProtection="1">
      <alignment horizontal="center" vertical="center"/>
      <protection locked="0"/>
    </xf>
    <xf numFmtId="0" fontId="15" fillId="9" borderId="2" xfId="0" applyFont="1" applyFill="1" applyBorder="1" applyAlignment="1" applyProtection="1">
      <alignment horizontal="center" vertical="center"/>
      <protection locked="0"/>
    </xf>
    <xf numFmtId="2" fontId="18" fillId="5" borderId="8" xfId="0" applyNumberFormat="1" applyFont="1" applyFill="1" applyBorder="1" applyAlignment="1" applyProtection="1">
      <alignment horizontal="center" vertical="center"/>
      <protection hidden="1"/>
    </xf>
    <xf numFmtId="2" fontId="18" fillId="2" borderId="8" xfId="0" applyNumberFormat="1" applyFont="1" applyFill="1" applyBorder="1" applyAlignment="1" applyProtection="1">
      <alignment horizontal="center" vertical="center"/>
      <protection hidden="1"/>
    </xf>
    <xf numFmtId="164" fontId="18" fillId="5" borderId="8" xfId="0" applyNumberFormat="1" applyFont="1" applyFill="1" applyBorder="1" applyAlignment="1" applyProtection="1">
      <alignment horizontal="center" vertical="center"/>
      <protection hidden="1"/>
    </xf>
    <xf numFmtId="164" fontId="18" fillId="2" borderId="8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 applyProtection="1"/>
    <xf numFmtId="0" fontId="6" fillId="5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19" fillId="8" borderId="0" xfId="0" applyFont="1" applyFill="1" applyBorder="1" applyAlignment="1" applyProtection="1">
      <alignment vertical="center"/>
    </xf>
    <xf numFmtId="0" fontId="0" fillId="8" borderId="0" xfId="0" applyFill="1" applyBorder="1" applyProtection="1">
      <protection locked="0"/>
    </xf>
    <xf numFmtId="0" fontId="1" fillId="8" borderId="0" xfId="0" applyFont="1" applyFill="1" applyBorder="1" applyProtection="1">
      <protection locked="0"/>
    </xf>
    <xf numFmtId="0" fontId="1" fillId="8" borderId="0" xfId="1" applyFont="1" applyFill="1" applyBorder="1" applyAlignment="1" applyProtection="1">
      <protection locked="0"/>
    </xf>
    <xf numFmtId="0" fontId="4" fillId="8" borderId="0" xfId="1" applyFont="1" applyFill="1" applyBorder="1" applyAlignment="1" applyProtection="1">
      <protection locked="0"/>
    </xf>
    <xf numFmtId="0" fontId="21" fillId="8" borderId="0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25" fillId="8" borderId="0" xfId="1" applyFont="1" applyFill="1" applyBorder="1" applyAlignment="1" applyProtection="1">
      <alignment vertical="center"/>
      <protection locked="0"/>
    </xf>
    <xf numFmtId="0" fontId="25" fillId="0" borderId="0" xfId="1" applyFont="1" applyAlignment="1" applyProtection="1">
      <protection locked="0"/>
    </xf>
    <xf numFmtId="0" fontId="14" fillId="4" borderId="3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0" fillId="8" borderId="0" xfId="0" applyFill="1" applyBorder="1" applyAlignment="1"/>
    <xf numFmtId="0" fontId="14" fillId="8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8" borderId="0" xfId="0" applyFill="1" applyBorder="1" applyAlignment="1">
      <alignment horizontal="left" vertical="top" wrapText="1"/>
    </xf>
  </cellXfs>
  <cellStyles count="14">
    <cellStyle name="Collegamento ipertestuale" xfId="1" builtinId="8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Normale" xfId="0" builtinId="0"/>
  </cellStyles>
  <dxfs count="1">
    <dxf>
      <font>
        <b/>
        <i val="0"/>
        <strike val="0"/>
        <color rgb="FFC00000"/>
      </font>
    </dxf>
  </dxfs>
  <tableStyles count="0" defaultTableStyle="TableStyleMedium9" defaultPivotStyle="PivotStyleLight16"/>
  <colors>
    <mruColors>
      <color rgb="FFD30202"/>
      <color rgb="FFFFFFCC"/>
      <color rgb="FFF8F8F8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46377</xdr:colOff>
      <xdr:row>22</xdr:row>
      <xdr:rowOff>123825</xdr:rowOff>
    </xdr:from>
    <xdr:to>
      <xdr:col>4</xdr:col>
      <xdr:colOff>400050</xdr:colOff>
      <xdr:row>26</xdr:row>
      <xdr:rowOff>107084</xdr:rowOff>
    </xdr:to>
    <xdr:pic>
      <xdr:nvPicPr>
        <xdr:cNvPr id="14" name="Immag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1968"/>
        <a:stretch/>
      </xdr:blipFill>
      <xdr:spPr bwMode="auto">
        <a:xfrm>
          <a:off x="617877" y="4810125"/>
          <a:ext cx="2268198" cy="77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965200</xdr:colOff>
      <xdr:row>23</xdr:row>
      <xdr:rowOff>95250</xdr:rowOff>
    </xdr:from>
    <xdr:to>
      <xdr:col>9</xdr:col>
      <xdr:colOff>296065</xdr:colOff>
      <xdr:row>25</xdr:row>
      <xdr:rowOff>193675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0500" y="4984750"/>
          <a:ext cx="448465" cy="504825"/>
        </a:xfrm>
        <a:prstGeom prst="rect">
          <a:avLst/>
        </a:prstGeom>
      </xdr:spPr>
    </xdr:pic>
    <xdr:clientData/>
  </xdr:twoCellAnchor>
  <xdr:twoCellAnchor editAs="oneCell">
    <xdr:from>
      <xdr:col>9</xdr:col>
      <xdr:colOff>402923</xdr:colOff>
      <xdr:row>23</xdr:row>
      <xdr:rowOff>104775</xdr:rowOff>
    </xdr:from>
    <xdr:to>
      <xdr:col>10</xdr:col>
      <xdr:colOff>445010</xdr:colOff>
      <xdr:row>26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5823" y="4994275"/>
          <a:ext cx="626287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658368</xdr:colOff>
      <xdr:row>23</xdr:row>
      <xdr:rowOff>45861</xdr:rowOff>
    </xdr:from>
    <xdr:to>
      <xdr:col>8</xdr:col>
      <xdr:colOff>889934</xdr:colOff>
      <xdr:row>26</xdr:row>
      <xdr:rowOff>37356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CB3FF4D6-0CD2-294D-979C-BDF5575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96868" y="4935361"/>
          <a:ext cx="1298366" cy="60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aterieplastiche.eu/resina-acetalica.html" TargetMode="External"/><Relationship Id="rId13" Type="http://schemas.openxmlformats.org/officeDocument/2006/relationships/hyperlink" Target="http://www.materieplastiche.eu/pe-pp-pvc/polipropilene.html" TargetMode="External"/><Relationship Id="rId18" Type="http://schemas.openxmlformats.org/officeDocument/2006/relationships/hyperlink" Target="http://www.materieplastiche.eu/resina-acetalica.html" TargetMode="External"/><Relationship Id="rId26" Type="http://schemas.openxmlformats.org/officeDocument/2006/relationships/hyperlink" Target="http://www.materieplastiche.eu/pe-pp-pvc/polipropilene.html" TargetMode="External"/><Relationship Id="rId3" Type="http://schemas.openxmlformats.org/officeDocument/2006/relationships/hyperlink" Target="http://www.musolametalli.it/index.aspx?IDMenu=23&amp;idMenuAPP=15" TargetMode="External"/><Relationship Id="rId21" Type="http://schemas.openxmlformats.org/officeDocument/2006/relationships/hyperlink" Target="http://www.materieplastiche.eu/poliammidi/pa-6.html" TargetMode="External"/><Relationship Id="rId34" Type="http://schemas.openxmlformats.org/officeDocument/2006/relationships/hyperlink" Target="https://www.musolametalli.it/contatti/richiesta-informazioni?Prodotto=calcolo%20pesi%20materie%20plastiche&amp;Origine=file-calcolo-pesi-materie-plastiche" TargetMode="External"/><Relationship Id="rId7" Type="http://schemas.openxmlformats.org/officeDocument/2006/relationships/hyperlink" Target="http://www.materieplastiche.eu/poliammidi/pa-66-fv-30-.html" TargetMode="External"/><Relationship Id="rId12" Type="http://schemas.openxmlformats.org/officeDocument/2006/relationships/hyperlink" Target="http://www.materieplastiche.eu/pe-pp-pvc/polietilene.html" TargetMode="External"/><Relationship Id="rId17" Type="http://schemas.openxmlformats.org/officeDocument/2006/relationships/hyperlink" Target="http://www.materieplastiche.eu/pe-pp-pvc/pvc.html" TargetMode="External"/><Relationship Id="rId25" Type="http://schemas.openxmlformats.org/officeDocument/2006/relationships/hyperlink" Target="http://www.materieplastiche.eu/pe-pp-pvc/polietilene.html" TargetMode="External"/><Relationship Id="rId33" Type="http://schemas.openxmlformats.org/officeDocument/2006/relationships/hyperlink" Target="https://www.musolametalli.it/contatti/richiesta-informazioni?Prodotto=calcolo%20pesi%20materie%20plastiche&amp;Origine=file-calcolo-pesi-materie-plastiche" TargetMode="External"/><Relationship Id="rId2" Type="http://schemas.openxmlformats.org/officeDocument/2006/relationships/hyperlink" Target="http://www.musolametalli.it/index.aspx?IDMenu=23&amp;idMenuAPP=15" TargetMode="External"/><Relationship Id="rId16" Type="http://schemas.openxmlformats.org/officeDocument/2006/relationships/hyperlink" Target="http://www.materieplastiche.eu/poliammidi/pa-6-g.html" TargetMode="External"/><Relationship Id="rId20" Type="http://schemas.openxmlformats.org/officeDocument/2006/relationships/hyperlink" Target="http://www.materieplastiche.eu/pe-pp-pvc/pvc.html" TargetMode="External"/><Relationship Id="rId29" Type="http://schemas.openxmlformats.org/officeDocument/2006/relationships/hyperlink" Target="http://www.materieplastiche.eu/poliammidi/pa-6-g.html" TargetMode="External"/><Relationship Id="rId1" Type="http://schemas.openxmlformats.org/officeDocument/2006/relationships/hyperlink" Target="https://www.musolametalli.it/contatti/richiesta-informazioni?Prodotto=calcolo%20pesi%20materie%20plastiche&amp;Origine=file-calcolo-pesi-materie-plastiche" TargetMode="External"/><Relationship Id="rId6" Type="http://schemas.openxmlformats.org/officeDocument/2006/relationships/hyperlink" Target="http://www.materieplastiche.eu/poliammidi/pa6-mos-2.html" TargetMode="External"/><Relationship Id="rId11" Type="http://schemas.openxmlformats.org/officeDocument/2006/relationships/hyperlink" Target="http://www.materieplastiche.eu/peek.html" TargetMode="External"/><Relationship Id="rId24" Type="http://schemas.openxmlformats.org/officeDocument/2006/relationships/hyperlink" Target="http://www.materieplastiche.eu/peek.html" TargetMode="External"/><Relationship Id="rId32" Type="http://schemas.openxmlformats.org/officeDocument/2006/relationships/hyperlink" Target="http://www.materieplastiche.eu/resina-acetalica.html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://www.materieplastiche.eu/poliammidi/pa-66.html" TargetMode="External"/><Relationship Id="rId15" Type="http://schemas.openxmlformats.org/officeDocument/2006/relationships/hyperlink" Target="http://www.materieplastiche.eu/ptfe.html" TargetMode="External"/><Relationship Id="rId23" Type="http://schemas.openxmlformats.org/officeDocument/2006/relationships/hyperlink" Target="http://www.materieplastiche.eu/poliammidi/pa-66-fv-30-.html" TargetMode="External"/><Relationship Id="rId28" Type="http://schemas.openxmlformats.org/officeDocument/2006/relationships/hyperlink" Target="http://www.materieplastiche.eu/arnite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materieplastiche.eu/arnite/petp-ptfe.html" TargetMode="External"/><Relationship Id="rId19" Type="http://schemas.openxmlformats.org/officeDocument/2006/relationships/hyperlink" Target="http://www.materieplastiche.eu/ptfe.html" TargetMode="External"/><Relationship Id="rId31" Type="http://schemas.openxmlformats.org/officeDocument/2006/relationships/hyperlink" Target="http://www.materieplastiche.eu/poliammidi/pa-6.html" TargetMode="External"/><Relationship Id="rId4" Type="http://schemas.openxmlformats.org/officeDocument/2006/relationships/hyperlink" Target="http://www.materieplastiche.eu/poliammidi/pa-6.html" TargetMode="External"/><Relationship Id="rId9" Type="http://schemas.openxmlformats.org/officeDocument/2006/relationships/hyperlink" Target="http://www.materieplastiche.eu/arnite.html" TargetMode="External"/><Relationship Id="rId14" Type="http://schemas.openxmlformats.org/officeDocument/2006/relationships/hyperlink" Target="http://www.materieplastiche.eu/pe-pp-pvc/pvc.html" TargetMode="External"/><Relationship Id="rId22" Type="http://schemas.openxmlformats.org/officeDocument/2006/relationships/hyperlink" Target="http://www.materieplastiche.eu/poliammidi/pa-66.html" TargetMode="External"/><Relationship Id="rId27" Type="http://schemas.openxmlformats.org/officeDocument/2006/relationships/hyperlink" Target="http://www.materieplastiche.eu/arnite/petp-ptfe.html" TargetMode="External"/><Relationship Id="rId30" Type="http://schemas.openxmlformats.org/officeDocument/2006/relationships/hyperlink" Target="http://www.materieplastiche.eu/pe-pp-pvc/pvc.html" TargetMode="External"/><Relationship Id="rId35" Type="http://schemas.openxmlformats.org/officeDocument/2006/relationships/hyperlink" Target="https://www.musolametalli.it/contatti/richiesta-informazioni?Prodotto=calcolo%20pesi%20materie%20plastiche&amp;Origine=file-calcolo-pesi-materie-plastich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Q1022"/>
  <sheetViews>
    <sheetView showGridLines="0" tabSelected="1" view="pageLayout" topLeftCell="A2" zoomScaleSheetLayoutView="100" workbookViewId="0">
      <selection activeCell="F5" sqref="F5"/>
    </sheetView>
  </sheetViews>
  <sheetFormatPr defaultColWidth="8.7109375" defaultRowHeight="15" x14ac:dyDescent="0.25"/>
  <cols>
    <col min="1" max="1" width="3.7109375" style="72" customWidth="1"/>
    <col min="2" max="2" width="3.140625" customWidth="1"/>
    <col min="3" max="3" width="1.140625" customWidth="1"/>
    <col min="4" max="4" width="26.85546875" customWidth="1"/>
    <col min="5" max="5" width="7.7109375" customWidth="1"/>
    <col min="6" max="6" width="9.7109375" customWidth="1"/>
    <col min="7" max="7" width="3.140625" customWidth="1"/>
    <col min="8" max="8" width="1.140625" customWidth="1"/>
    <col min="9" max="9" width="14.7109375" customWidth="1"/>
    <col min="10" max="10" width="7.7109375" customWidth="1"/>
    <col min="11" max="11" width="9.7109375" customWidth="1"/>
    <col min="12" max="12" width="3.140625" customWidth="1"/>
    <col min="13" max="13" width="1.140625" customWidth="1"/>
    <col min="14" max="14" width="14.7109375" customWidth="1"/>
    <col min="15" max="15" width="7.7109375" customWidth="1"/>
    <col min="16" max="16" width="9.7109375" customWidth="1"/>
    <col min="17" max="17" width="3.140625" customWidth="1"/>
    <col min="18" max="18" width="1.140625" customWidth="1"/>
    <col min="19" max="19" width="16.7109375" customWidth="1"/>
    <col min="20" max="20" width="7.7109375" customWidth="1"/>
    <col min="21" max="21" width="9.7109375" customWidth="1"/>
    <col min="22" max="22" width="3.140625" customWidth="1"/>
    <col min="44" max="381" width="8.7109375" style="72"/>
  </cols>
  <sheetData>
    <row r="1" spans="1:43" s="72" customFormat="1" ht="15.75" thickBot="1" x14ac:dyDescent="0.3">
      <c r="A1" s="97"/>
    </row>
    <row r="2" spans="1:43" ht="32.1" customHeight="1" thickBot="1" x14ac:dyDescent="0.3">
      <c r="B2" s="112" t="s">
        <v>54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4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</row>
    <row r="3" spans="1:43" ht="27" customHeight="1" x14ac:dyDescent="0.25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</row>
    <row r="4" spans="1:43" ht="24.95" customHeight="1" x14ac:dyDescent="0.25">
      <c r="B4" s="45"/>
      <c r="C4" s="109" t="s">
        <v>45</v>
      </c>
      <c r="D4" s="110"/>
      <c r="E4" s="110"/>
      <c r="F4" s="111"/>
      <c r="G4" s="46"/>
      <c r="H4" s="115" t="s">
        <v>48</v>
      </c>
      <c r="I4" s="116"/>
      <c r="J4" s="116"/>
      <c r="K4" s="117"/>
      <c r="L4" s="64"/>
      <c r="M4" s="20"/>
      <c r="N4" s="120" t="s">
        <v>47</v>
      </c>
      <c r="O4" s="121"/>
      <c r="P4" s="122"/>
      <c r="Q4" s="46"/>
      <c r="R4" s="123" t="s">
        <v>49</v>
      </c>
      <c r="S4" s="120"/>
      <c r="T4" s="121"/>
      <c r="U4" s="122"/>
      <c r="V4" s="67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1:43" ht="15" customHeight="1" x14ac:dyDescent="0.25">
      <c r="B5" s="45"/>
      <c r="C5" s="24"/>
      <c r="D5" s="25" t="s">
        <v>0</v>
      </c>
      <c r="E5" s="26" t="s">
        <v>41</v>
      </c>
      <c r="F5" s="91"/>
      <c r="G5" s="46"/>
      <c r="H5" s="27"/>
      <c r="I5" s="30" t="s">
        <v>4</v>
      </c>
      <c r="J5" s="28" t="s">
        <v>41</v>
      </c>
      <c r="K5" s="91"/>
      <c r="L5" s="60"/>
      <c r="M5" s="21"/>
      <c r="N5" s="19" t="s">
        <v>0</v>
      </c>
      <c r="O5" s="18" t="s">
        <v>41</v>
      </c>
      <c r="P5" s="92"/>
      <c r="Q5" s="46"/>
      <c r="R5" s="31"/>
      <c r="S5" s="33" t="s">
        <v>14</v>
      </c>
      <c r="T5" s="18" t="s">
        <v>41</v>
      </c>
      <c r="U5" s="92"/>
      <c r="V5" s="68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</row>
    <row r="6" spans="1:43" ht="15" customHeight="1" x14ac:dyDescent="0.25">
      <c r="B6" s="45"/>
      <c r="C6" s="24"/>
      <c r="D6" s="25" t="s">
        <v>1</v>
      </c>
      <c r="E6" s="26" t="s">
        <v>46</v>
      </c>
      <c r="F6" s="90"/>
      <c r="G6" s="46"/>
      <c r="H6" s="27"/>
      <c r="I6" s="30" t="s">
        <v>1</v>
      </c>
      <c r="J6" s="28" t="s">
        <v>41</v>
      </c>
      <c r="K6" s="90"/>
      <c r="L6" s="61"/>
      <c r="M6" s="21"/>
      <c r="N6" s="19" t="s">
        <v>60</v>
      </c>
      <c r="O6" s="18" t="s">
        <v>41</v>
      </c>
      <c r="P6" s="92"/>
      <c r="Q6" s="46"/>
      <c r="R6" s="31"/>
      <c r="S6" s="33" t="s">
        <v>2</v>
      </c>
      <c r="T6" s="18" t="s">
        <v>41</v>
      </c>
      <c r="U6" s="92"/>
      <c r="V6" s="69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</row>
    <row r="7" spans="1:43" ht="15" customHeight="1" x14ac:dyDescent="0.25">
      <c r="B7" s="45"/>
      <c r="C7" s="10"/>
      <c r="D7" s="11"/>
      <c r="E7" s="17"/>
      <c r="F7" s="36"/>
      <c r="G7" s="46"/>
      <c r="H7" s="84"/>
      <c r="I7" s="35"/>
      <c r="J7" s="39"/>
      <c r="K7" s="85"/>
      <c r="L7" s="60"/>
      <c r="M7" s="21"/>
      <c r="N7" s="19" t="s">
        <v>1</v>
      </c>
      <c r="O7" s="18" t="s">
        <v>41</v>
      </c>
      <c r="P7" s="90"/>
      <c r="Q7" s="46"/>
      <c r="R7" s="31"/>
      <c r="S7" s="33" t="s">
        <v>3</v>
      </c>
      <c r="T7" s="18" t="s">
        <v>41</v>
      </c>
      <c r="U7" s="90"/>
      <c r="V7" s="69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</row>
    <row r="8" spans="1:43" ht="15" customHeight="1" x14ac:dyDescent="0.25">
      <c r="B8" s="45"/>
      <c r="C8" s="14"/>
      <c r="D8" s="98" t="s">
        <v>17</v>
      </c>
      <c r="E8" s="16" t="s">
        <v>59</v>
      </c>
      <c r="F8" s="93" t="str">
        <f>IF($F$6=0,"",IF(VLOOKUP($F$5,'Tabelle Tondi Pieni'!$A$1:$N$61,2,TRUE)&gt;0,VLOOKUP($F$5,'Tabelle Tondi Pieni'!$A$1:$N$61,2,TRUE)*$F$6/1000,"NON DISP."))</f>
        <v/>
      </c>
      <c r="G8" s="46"/>
      <c r="H8" s="23"/>
      <c r="I8" s="98" t="s">
        <v>11</v>
      </c>
      <c r="J8" s="16" t="s">
        <v>59</v>
      </c>
      <c r="K8" s="93" t="str">
        <f>IF($K$6=0,"",ROUNDUP((((K$5/2)*(K$5/2)*3.51)*VLOOKUP($K$5,'Barre esagonali PVC'!$A$3:$B$13,2))/1000,3)*(K$6/1000))</f>
        <v/>
      </c>
      <c r="L8" s="62"/>
      <c r="M8" s="22"/>
      <c r="N8" s="11"/>
      <c r="O8" s="17"/>
      <c r="P8" s="43"/>
      <c r="Q8" s="46"/>
      <c r="R8" s="34"/>
      <c r="S8" s="35"/>
      <c r="T8" s="39"/>
      <c r="U8" s="41"/>
      <c r="V8" s="70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</row>
    <row r="9" spans="1:43" ht="15" customHeight="1" x14ac:dyDescent="0.25">
      <c r="B9" s="45"/>
      <c r="C9" s="10"/>
      <c r="D9" s="99" t="s">
        <v>18</v>
      </c>
      <c r="E9" s="17" t="s">
        <v>59</v>
      </c>
      <c r="F9" s="94" t="str">
        <f>IF($F$6=0,"",IF(VLOOKUP($F$5,'Tabelle Tondi Pieni'!$A$1:$N$61,3,TRUE)&gt;0,VLOOKUP($F$5,'Tabelle Tondi Pieni'!$A$1:$N$61,3,TRUE)*$F$6/1000,"NON DISP."))</f>
        <v/>
      </c>
      <c r="G9" s="46"/>
      <c r="H9" s="12"/>
      <c r="I9" s="13"/>
      <c r="J9" s="86"/>
      <c r="K9" s="87"/>
      <c r="L9" s="62"/>
      <c r="M9" s="23"/>
      <c r="N9" s="98" t="s">
        <v>17</v>
      </c>
      <c r="O9" s="16" t="s">
        <v>59</v>
      </c>
      <c r="P9" s="93" t="str">
        <f>IF($P$7=0,"",IF(VLOOKUP($P$5,'Tabelle Barre Forate PA6'!A1:Z37,VLOOKUP($P$6,'Conv tabelle barre forate'!A1:B33,2,TRUE),TRUE)&gt;0,VLOOKUP($P$5,'Tabelle Barre Forate PA6'!A1:Z37,VLOOKUP($P$6,'Conv tabelle barre forate'!A1:B33,2,TRUE),TRUE)*$P$7/1000,"NON DISP."))</f>
        <v/>
      </c>
      <c r="Q9" s="46"/>
      <c r="R9" s="14"/>
      <c r="S9" s="98" t="s">
        <v>17</v>
      </c>
      <c r="T9" s="16" t="s">
        <v>59</v>
      </c>
      <c r="U9" s="95" t="str">
        <f>IF(OR($U$6=0,$U$7=0),"",IF($U$5&lt;161,IF(VLOOKUP($U$5,'Tabelle Piatti Quadri Lastre'!$A$1:$M$38,2,TRUE)&gt;0,VLOOKUP($U$5,'Tabelle Piatti Quadri Lastre'!$A$1:$M$38,2,TRUE)*$U$6*$U$7/1000000,"NON DISP."),"NON DISP."))</f>
        <v/>
      </c>
      <c r="V9" s="71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</row>
    <row r="10" spans="1:43" ht="15" customHeight="1" x14ac:dyDescent="0.25">
      <c r="B10" s="45"/>
      <c r="C10" s="14"/>
      <c r="D10" s="98" t="s">
        <v>34</v>
      </c>
      <c r="E10" s="16" t="s">
        <v>59</v>
      </c>
      <c r="F10" s="93" t="str">
        <f>IF($F$6=0,"",IF(VLOOKUP($F$5,'Tabelle Tondi Pieni'!$A$1:$N$61,4,TRUE)&gt;0,VLOOKUP($F$5,'Tabelle Tondi Pieni'!$A$1:$N$61,4,TRUE)*$F$6/1000,"NON DISP."))</f>
        <v/>
      </c>
      <c r="G10" s="46"/>
      <c r="H10" s="46"/>
      <c r="I10" s="65"/>
      <c r="J10" s="66"/>
      <c r="K10" s="88"/>
      <c r="L10" s="62"/>
      <c r="M10" s="22"/>
      <c r="N10" s="99" t="s">
        <v>36</v>
      </c>
      <c r="O10" s="17" t="s">
        <v>59</v>
      </c>
      <c r="P10" s="94" t="str">
        <f>IF($P$7=0,"",IF(VLOOKUP($P$5,'Tabelle barre forate POM-C'!A1:Z37,VLOOKUP($P$6,'Conv tabelle barre forate'!A1:B33,2,TRUE),TRUE)&gt;0,VLOOKUP($P$5,'Tabelle barre forate POM-C'!A1:Z37,VLOOKUP($P$6,'Conv tabelle barre forate'!A1:B33,2,TRUE),TRUE)*$P$7/1000,"NON DISP."))</f>
        <v/>
      </c>
      <c r="Q10" s="46"/>
      <c r="R10" s="10"/>
      <c r="S10" s="99" t="s">
        <v>18</v>
      </c>
      <c r="T10" s="16" t="s">
        <v>59</v>
      </c>
      <c r="U10" s="96" t="str">
        <f>IF(OR($U$6=0,$U$7=0),"",IF($U$5&lt;161,IF(VLOOKUP($U$5,'Tabelle Piatti Quadri Lastre'!$A$1:$M$38,3,TRUE)&gt;0,VLOOKUP($U$5,'Tabelle Piatti Quadri Lastre'!$A$1:$M$38,3,TRUE)*$U$6*$U$7/1000000,"NON DISP."),"NON DISP."))</f>
        <v/>
      </c>
      <c r="V10" s="71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</row>
    <row r="11" spans="1:43" ht="15" customHeight="1" x14ac:dyDescent="0.25">
      <c r="B11" s="45"/>
      <c r="C11" s="10"/>
      <c r="D11" s="99" t="s">
        <v>6</v>
      </c>
      <c r="E11" s="17" t="s">
        <v>59</v>
      </c>
      <c r="F11" s="94" t="str">
        <f>IF($F$6=0,"",IF(VLOOKUP($F$5,'Tabelle Tondi Pieni'!$A$1:$N$61,5,TRUE)&gt;0,VLOOKUP($F$5,'Tabelle Tondi Pieni'!$A$1:$N$61,5,TRUE)*$F$6/1000,"NON DISP."))</f>
        <v/>
      </c>
      <c r="G11" s="46"/>
      <c r="H11" s="46"/>
      <c r="I11" s="46"/>
      <c r="J11" s="46"/>
      <c r="K11" s="89"/>
      <c r="L11" s="63"/>
      <c r="M11" s="23"/>
      <c r="N11" s="98" t="s">
        <v>11</v>
      </c>
      <c r="O11" s="16" t="s">
        <v>59</v>
      </c>
      <c r="P11" s="93" t="str">
        <f>IF($P$7=0,"",IF(VLOOKUP($P$5,'Tabelle barre forate PVC'!A1:Z37,VLOOKUP($P$6,'Conv tabelle barre forate'!A1:B33,2,TRUE),TRUE)&gt;0,VLOOKUP($P$5,'Tabelle barre forate PVC'!A1:Z37,VLOOKUP($P$6,'Conv tabelle barre forate'!A1:B33,2,TRUE),TRUE)*$P$7/1000,"NON DISP."))</f>
        <v/>
      </c>
      <c r="Q11" s="46"/>
      <c r="R11" s="14"/>
      <c r="S11" s="98" t="s">
        <v>6</v>
      </c>
      <c r="T11" s="16" t="s">
        <v>59</v>
      </c>
      <c r="U11" s="95" t="str">
        <f>IF(OR($U$6=0,$U$7=0),"",IF($U$5&lt;161,IF(VLOOKUP($U$5,'Tabelle Piatti Quadri Lastre'!$A$1:$M$38,4,TRUE)&gt;0,VLOOKUP($U$5,'Tabelle Piatti Quadri Lastre'!$A$1:$M$38,4,TRUE)*$U$6*$U$7/1000000,"NON DISP."),"NON DISP."))</f>
        <v/>
      </c>
      <c r="V11" s="71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</row>
    <row r="12" spans="1:43" ht="15" customHeight="1" x14ac:dyDescent="0.25">
      <c r="B12" s="45"/>
      <c r="C12" s="14"/>
      <c r="D12" s="98" t="s">
        <v>7</v>
      </c>
      <c r="E12" s="16" t="s">
        <v>59</v>
      </c>
      <c r="F12" s="93" t="str">
        <f>IF($F$6=0,"",IF(VLOOKUP($F$5,'Tabelle Tondi Pieni'!$A$1:$N$61,6,TRUE)&gt;0,VLOOKUP($F$5,'Tabelle Tondi Pieni'!$A$1:$N$61,6,TRUE)*$F$6/1000,"NON DISP."))</f>
        <v/>
      </c>
      <c r="G12" s="46"/>
      <c r="H12" s="46"/>
      <c r="I12" s="46"/>
      <c r="J12" s="46"/>
      <c r="K12" s="46"/>
      <c r="L12" s="46"/>
      <c r="M12" s="12"/>
      <c r="N12" s="13"/>
      <c r="O12" s="29"/>
      <c r="P12" s="44"/>
      <c r="Q12" s="46"/>
      <c r="R12" s="10"/>
      <c r="S12" s="99" t="s">
        <v>16</v>
      </c>
      <c r="T12" s="16" t="s">
        <v>59</v>
      </c>
      <c r="U12" s="96" t="str">
        <f>IF(OR($U$6=0,$U$7=0),"",IF($U$5&lt;161,IF(VLOOKUP($U$5,'Tabelle Piatti Quadri Lastre'!$A$1:$M$38,5,TRUE)&gt;0,VLOOKUP($U$5,'Tabelle Piatti Quadri Lastre'!$A$1:$M$38,5,TRUE)*$U$6*$U$7/1000000,"NON DISP."),"NON DISP."))</f>
        <v/>
      </c>
      <c r="V12" s="71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</row>
    <row r="13" spans="1:43" ht="15" customHeight="1" x14ac:dyDescent="0.25">
      <c r="B13" s="45"/>
      <c r="C13" s="10"/>
      <c r="D13" s="99" t="s">
        <v>36</v>
      </c>
      <c r="E13" s="17" t="s">
        <v>59</v>
      </c>
      <c r="F13" s="94" t="str">
        <f>IF($F$6=0,"",IF(VLOOKUP($F$5,'Tabelle Tondi Pieni'!$A$1:$N$61,7,TRUE)&gt;0,VLOOKUP($F$5,'Tabelle Tondi Pieni'!$A$1:$N$61,7,TRUE)*$F$6/1000,"NON DISP."))</f>
        <v/>
      </c>
      <c r="G13" s="46"/>
      <c r="H13" s="46"/>
      <c r="I13" s="46"/>
      <c r="J13" s="46"/>
      <c r="K13" s="46"/>
      <c r="L13" s="46"/>
      <c r="M13" s="118"/>
      <c r="N13" s="118"/>
      <c r="O13" s="118"/>
      <c r="P13" s="118"/>
      <c r="Q13" s="46"/>
      <c r="R13" s="14"/>
      <c r="S13" s="98" t="s">
        <v>36</v>
      </c>
      <c r="T13" s="16" t="s">
        <v>59</v>
      </c>
      <c r="U13" s="95" t="str">
        <f>IF(OR($U$6=0,$U$7=0),"",IF($U$5&lt;161,IF(VLOOKUP($U$5,'Tabelle Piatti Quadri Lastre'!$A$1:$M$38,6,TRUE)&gt;0,VLOOKUP($U$5,'Tabelle Piatti Quadri Lastre'!$A$1:$M$38,6,TRUE)*$U$6*$U$7/1000000,"NON DISP."),"NON DISP."))</f>
        <v/>
      </c>
      <c r="V13" s="71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</row>
    <row r="14" spans="1:43" ht="15" customHeight="1" x14ac:dyDescent="0.25">
      <c r="B14" s="45"/>
      <c r="C14" s="14"/>
      <c r="D14" s="98" t="s">
        <v>53</v>
      </c>
      <c r="E14" s="16" t="s">
        <v>59</v>
      </c>
      <c r="F14" s="93" t="str">
        <f>IF($F$6=0,"",IF(VLOOKUP($F$5,'Tabelle Tondi Pieni'!$A$1:$N$61,8,TRUE)&gt;0,VLOOKUP($F$5,'Tabelle Tondi Pieni'!$A$1:$N$61,8,TRUE)*$F$6/1000,"NON DISP."))</f>
        <v/>
      </c>
      <c r="G14" s="46"/>
      <c r="H14" s="59"/>
      <c r="I14" s="46"/>
      <c r="J14" s="46"/>
      <c r="K14" s="46"/>
      <c r="L14" s="46"/>
      <c r="M14" s="119"/>
      <c r="N14" s="119"/>
      <c r="O14" s="119"/>
      <c r="P14" s="119"/>
      <c r="Q14" s="46"/>
      <c r="R14" s="10"/>
      <c r="S14" s="99" t="s">
        <v>53</v>
      </c>
      <c r="T14" s="16" t="s">
        <v>59</v>
      </c>
      <c r="U14" s="96" t="str">
        <f>IF(OR($U$6=0,$U$7=0),"",IF($U$5&lt;161,IF(VLOOKUP($U$5,'Tabelle Piatti Quadri Lastre'!$A$1:$M$38,7,TRUE)&gt;0,VLOOKUP($U$5,'Tabelle Piatti Quadri Lastre'!$A$1:$M$38,7,TRUE)*$U$6*$U$7/1000000,"NON DISP."),"NON DISP."))</f>
        <v/>
      </c>
      <c r="V14" s="71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</row>
    <row r="15" spans="1:43" ht="15" customHeight="1" x14ac:dyDescent="0.25">
      <c r="B15" s="45"/>
      <c r="C15" s="10"/>
      <c r="D15" s="99" t="s">
        <v>8</v>
      </c>
      <c r="E15" s="17" t="s">
        <v>59</v>
      </c>
      <c r="F15" s="94" t="str">
        <f>IF($F$6=0,"",IF(VLOOKUP($F$5,'Tabelle Tondi Pieni'!$A$1:$N$61,9,TRUE)&gt;0,VLOOKUP($F$5,'Tabelle Tondi Pieni'!$A$1:$N$61,9,TRUE)*$F$6/1000,"NON DISP."))</f>
        <v/>
      </c>
      <c r="G15" s="46"/>
      <c r="H15" s="124" t="s">
        <v>57</v>
      </c>
      <c r="I15" s="125"/>
      <c r="J15" s="125"/>
      <c r="K15" s="125"/>
      <c r="L15" s="125"/>
      <c r="M15" s="125"/>
      <c r="N15" s="125"/>
      <c r="O15" s="125"/>
      <c r="P15" s="125"/>
      <c r="Q15" s="48"/>
      <c r="R15" s="14"/>
      <c r="S15" s="98" t="s">
        <v>8</v>
      </c>
      <c r="T15" s="16" t="s">
        <v>59</v>
      </c>
      <c r="U15" s="95" t="str">
        <f>IF(OR($U$6=0,$U$7=0),"",IF($U$5&lt;161,IF(VLOOKUP($U$5,'Tabelle Piatti Quadri Lastre'!$A$1:$M$38,8,TRUE)&gt;0,VLOOKUP($U$5,'Tabelle Piatti Quadri Lastre'!$A$1:$M$38,8,TRUE)*$U$6*$U$7/1000000,"NON DISP."),"NON DISP."))</f>
        <v/>
      </c>
      <c r="V15" s="71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</row>
    <row r="16" spans="1:43" ht="15" customHeight="1" x14ac:dyDescent="0.25">
      <c r="B16" s="45"/>
      <c r="C16" s="14"/>
      <c r="D16" s="98" t="s">
        <v>9</v>
      </c>
      <c r="E16" s="16" t="s">
        <v>59</v>
      </c>
      <c r="F16" s="93" t="str">
        <f>IF($F$6=0,"",IF(VLOOKUP($F$5,'Tabelle Tondi Pieni'!$A$1:$N$61,10,TRUE)&gt;0,VLOOKUP($F$5,'Tabelle Tondi Pieni'!$A$1:$N$61,10,TRUE)*$F$6/1000,"NON DISP."))</f>
        <v/>
      </c>
      <c r="G16" s="46"/>
      <c r="H16" s="125"/>
      <c r="I16" s="125"/>
      <c r="J16" s="125"/>
      <c r="K16" s="125"/>
      <c r="L16" s="125"/>
      <c r="M16" s="125"/>
      <c r="N16" s="125"/>
      <c r="O16" s="125"/>
      <c r="P16" s="125"/>
      <c r="Q16" s="48"/>
      <c r="R16" s="10"/>
      <c r="S16" s="99" t="s">
        <v>9</v>
      </c>
      <c r="T16" s="16" t="s">
        <v>59</v>
      </c>
      <c r="U16" s="96" t="str">
        <f>IF(OR($U$6=0,$U$7=0),"",IF($U$5&lt;161,IF(VLOOKUP($U$5,'Tabelle Piatti Quadri Lastre'!$A$1:$M$38,9,TRUE)&gt;0,VLOOKUP($U$5,'Tabelle Piatti Quadri Lastre'!$A$1:$M$38,9,TRUE)*$U$6*$U$7/1000000,"NON DISP."),"NON DISP."))</f>
        <v/>
      </c>
      <c r="V16" s="71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</row>
    <row r="17" spans="2:43" ht="15" customHeight="1" x14ac:dyDescent="0.25">
      <c r="B17" s="45"/>
      <c r="C17" s="10"/>
      <c r="D17" s="99" t="s">
        <v>10</v>
      </c>
      <c r="E17" s="17" t="s">
        <v>59</v>
      </c>
      <c r="F17" s="94" t="str">
        <f>IF($F$6=0,"",IF(VLOOKUP($F$5,'Tabelle Tondi Pieni'!$A$1:$N$61,11,TRUE)&gt;0,VLOOKUP($F$5,'Tabelle Tondi Pieni'!$A$1:$N$61,11,TRUE)*$F$6/1000,"NON DISP."))</f>
        <v/>
      </c>
      <c r="G17" s="46"/>
      <c r="H17" s="125"/>
      <c r="I17" s="125"/>
      <c r="J17" s="125"/>
      <c r="K17" s="125"/>
      <c r="L17" s="125"/>
      <c r="M17" s="125"/>
      <c r="N17" s="125"/>
      <c r="O17" s="125"/>
      <c r="P17" s="125"/>
      <c r="Q17" s="48"/>
      <c r="R17" s="14"/>
      <c r="S17" s="98" t="s">
        <v>10</v>
      </c>
      <c r="T17" s="16" t="s">
        <v>59</v>
      </c>
      <c r="U17" s="95" t="str">
        <f>IF(OR($U$6=0,$U$7=0),"",IF($U$5&lt;161,IF(VLOOKUP($U$5,'Tabelle Piatti Quadri Lastre'!$A$1:$M$38,10,TRUE)&gt;0,VLOOKUP($U$5,'Tabelle Piatti Quadri Lastre'!$A$1:$M$38,10,TRUE)*$U$6*$U$7/1000000,"NON DISP."),"NON DISP."))</f>
        <v/>
      </c>
      <c r="V17" s="71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</row>
    <row r="18" spans="2:43" ht="15" customHeight="1" x14ac:dyDescent="0.25">
      <c r="B18" s="45"/>
      <c r="C18" s="14"/>
      <c r="D18" s="98" t="s">
        <v>12</v>
      </c>
      <c r="E18" s="16" t="s">
        <v>59</v>
      </c>
      <c r="F18" s="93" t="str">
        <f>IF($F$6=0,"",IF(VLOOKUP($F$5,'Tabelle Tondi Pieni'!$A$1:$N$61,12,TRUE)&gt;0,VLOOKUP($F$5,'Tabelle Tondi Pieni'!$A$1:$N$61,12,TRUE)*$F$6/1000,"NON DISP."))</f>
        <v/>
      </c>
      <c r="G18" s="46"/>
      <c r="H18" s="46"/>
      <c r="I18" s="46"/>
      <c r="J18" s="46"/>
      <c r="K18" s="46"/>
      <c r="L18" s="46"/>
      <c r="M18" s="46"/>
      <c r="N18" s="65"/>
      <c r="O18" s="66"/>
      <c r="P18" s="60"/>
      <c r="Q18" s="48"/>
      <c r="R18" s="10"/>
      <c r="S18" s="99" t="s">
        <v>12</v>
      </c>
      <c r="T18" s="16" t="s">
        <v>59</v>
      </c>
      <c r="U18" s="96" t="str">
        <f>IF(OR($U$6=0,$U$7=0),"",IF($U$5&lt;161,IF(VLOOKUP($U$5,'Tabelle Piatti Quadri Lastre'!$A$1:$M$38,11,TRUE)&gt;0,VLOOKUP($U$5,'Tabelle Piatti Quadri Lastre'!$A$1:$M$38,11,TRUE)*$U$6*$U$7/1000000,"NON DISP."),"NON DISP."))</f>
        <v/>
      </c>
      <c r="V18" s="71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</row>
    <row r="19" spans="2:43" ht="15" customHeight="1" x14ac:dyDescent="0.25">
      <c r="B19" s="45"/>
      <c r="C19" s="10"/>
      <c r="D19" s="99" t="s">
        <v>11</v>
      </c>
      <c r="E19" s="17" t="s">
        <v>59</v>
      </c>
      <c r="F19" s="94" t="str">
        <f>IF($F$6=0,"",IF(VLOOKUP($F$5,'Tabelle Tondi Pieni'!$A$1:$N$61,13,TRUE)&gt;0,VLOOKUP($F$5,'Tabelle Tondi Pieni'!$A$1:$N$61,13,TRUE)*$F$6/1000,"NON DISP."))</f>
        <v/>
      </c>
      <c r="G19" s="46"/>
      <c r="H19" s="126" t="s">
        <v>58</v>
      </c>
      <c r="I19" s="125"/>
      <c r="J19" s="125"/>
      <c r="K19" s="125"/>
      <c r="L19" s="125"/>
      <c r="M19" s="125"/>
      <c r="N19" s="125"/>
      <c r="O19" s="125"/>
      <c r="P19" s="125"/>
      <c r="Q19" s="48"/>
      <c r="R19" s="14"/>
      <c r="S19" s="98" t="s">
        <v>11</v>
      </c>
      <c r="T19" s="16" t="s">
        <v>59</v>
      </c>
      <c r="U19" s="95" t="str">
        <f>IF(OR($U$6=0,$U$7=0),"",IF($U$5&lt;161,IF(VLOOKUP($U$5,'Tabelle Piatti Quadri Lastre'!$A$1:$M$38,12,TRUE)&gt;0,VLOOKUP($U$5,'Tabelle Piatti Quadri Lastre'!$A$1:$M$38,12,TRUE)*$U$6*$U$7/1000000,"NON DISP."),"NON DISP."))</f>
        <v/>
      </c>
      <c r="V19" s="71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</row>
    <row r="20" spans="2:43" ht="15" customHeight="1" x14ac:dyDescent="0.25">
      <c r="B20" s="45"/>
      <c r="C20" s="14"/>
      <c r="D20" s="98" t="s">
        <v>13</v>
      </c>
      <c r="E20" s="16" t="s">
        <v>59</v>
      </c>
      <c r="F20" s="93" t="str">
        <f>IF($F$6=0,"",IF(VLOOKUP($F$5,'Tabelle Tondi Pieni'!$A$1:$N$61,14,TRUE)&gt;0,VLOOKUP($F$5,'Tabelle Tondi Pieni'!$A$1:$N$61,14,TRUE)*$F$6/1000,"NON DISP."))</f>
        <v/>
      </c>
      <c r="G20" s="46"/>
      <c r="H20" s="125"/>
      <c r="I20" s="125"/>
      <c r="J20" s="125"/>
      <c r="K20" s="125"/>
      <c r="L20" s="125"/>
      <c r="M20" s="125"/>
      <c r="N20" s="125"/>
      <c r="O20" s="125"/>
      <c r="P20" s="125"/>
      <c r="Q20" s="48"/>
      <c r="R20" s="10"/>
      <c r="S20" s="99" t="s">
        <v>13</v>
      </c>
      <c r="T20" s="16" t="s">
        <v>59</v>
      </c>
      <c r="U20" s="96" t="str">
        <f>IF(OR($U$6=0,$U$7=0),"",IF($U$5&lt;161,IF(VLOOKUP($U$5,'Tabelle Piatti Quadri Lastre'!$A$1:$M$38,13,TRUE)&gt;0,VLOOKUP($U$5,'Tabelle Piatti Quadri Lastre'!$A$1:$M$38,13,TRUE)*$U$6*$U$7/1000000,"NON DISP."),"NON DISP."))</f>
        <v/>
      </c>
      <c r="V20" s="71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</row>
    <row r="21" spans="2:43" ht="15" customHeight="1" x14ac:dyDescent="0.25">
      <c r="B21" s="45"/>
      <c r="C21" s="12"/>
      <c r="D21" s="13"/>
      <c r="E21" s="37"/>
      <c r="F21" s="38"/>
      <c r="G21" s="46"/>
      <c r="H21" s="46"/>
      <c r="I21" s="46"/>
      <c r="J21" s="46"/>
      <c r="K21" s="46"/>
      <c r="L21" s="46"/>
      <c r="M21" s="46"/>
      <c r="N21" s="46"/>
      <c r="O21" s="46"/>
      <c r="P21" s="63"/>
      <c r="Q21" s="48"/>
      <c r="R21" s="32"/>
      <c r="S21" s="15"/>
      <c r="T21" s="40"/>
      <c r="U21" s="42"/>
      <c r="V21" s="70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</row>
    <row r="22" spans="2:43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7"/>
      <c r="Q22" s="48"/>
      <c r="R22" s="46"/>
      <c r="S22" s="46"/>
      <c r="T22" s="46"/>
      <c r="U22" s="46"/>
      <c r="V22" s="49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</row>
    <row r="23" spans="2:43" x14ac:dyDescent="0.25">
      <c r="B23" s="45"/>
      <c r="C23" s="48"/>
      <c r="D23" s="48"/>
      <c r="E23" s="48"/>
      <c r="F23" s="48"/>
      <c r="G23" s="46"/>
      <c r="H23" s="48"/>
      <c r="I23" s="48"/>
      <c r="J23" s="46"/>
      <c r="K23" s="46"/>
      <c r="L23" s="46"/>
      <c r="M23" s="46"/>
      <c r="N23" s="46"/>
      <c r="O23" s="46"/>
      <c r="P23" s="48"/>
      <c r="Q23" s="46"/>
      <c r="R23" s="107" t="s">
        <v>56</v>
      </c>
      <c r="S23" s="108"/>
      <c r="T23" s="108"/>
      <c r="U23" s="108"/>
      <c r="V23" s="50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</row>
    <row r="24" spans="2:43" ht="15.75" x14ac:dyDescent="0.25">
      <c r="B24" s="45"/>
      <c r="C24" s="48"/>
      <c r="D24" s="48"/>
      <c r="E24" s="48"/>
      <c r="F24" s="48"/>
      <c r="G24" s="46"/>
      <c r="H24" s="51"/>
      <c r="I24" s="51"/>
      <c r="J24" s="46"/>
      <c r="K24" s="46"/>
      <c r="L24" s="46"/>
      <c r="M24" s="46"/>
      <c r="N24" s="46"/>
      <c r="O24" s="46"/>
      <c r="P24" s="48"/>
      <c r="Q24" s="46"/>
      <c r="R24" s="100" t="s">
        <v>55</v>
      </c>
      <c r="S24" s="100"/>
      <c r="T24" s="101"/>
      <c r="U24" s="102"/>
      <c r="V24" s="5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</row>
    <row r="25" spans="2:43" ht="15.75" x14ac:dyDescent="0.25">
      <c r="B25" s="45"/>
      <c r="C25" s="48"/>
      <c r="D25" s="48"/>
      <c r="E25" s="48"/>
      <c r="F25" s="48"/>
      <c r="G25" s="46"/>
      <c r="H25" s="51"/>
      <c r="I25" s="51"/>
      <c r="J25" s="46"/>
      <c r="K25" s="46"/>
      <c r="L25" s="46"/>
      <c r="M25" s="46"/>
      <c r="N25" s="46"/>
      <c r="O25" s="46"/>
      <c r="P25" s="48"/>
      <c r="Q25" s="46"/>
      <c r="R25" s="53" t="s">
        <v>52</v>
      </c>
      <c r="S25" s="53"/>
      <c r="T25" s="101"/>
      <c r="U25" s="102"/>
      <c r="V25" s="5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</row>
    <row r="26" spans="2:43" ht="15.75" x14ac:dyDescent="0.25">
      <c r="B26" s="45"/>
      <c r="C26" s="48"/>
      <c r="D26" s="48"/>
      <c r="E26" s="48"/>
      <c r="F26" s="48"/>
      <c r="G26" s="46"/>
      <c r="H26" s="54"/>
      <c r="I26" s="54"/>
      <c r="J26" s="46"/>
      <c r="K26" s="46"/>
      <c r="L26" s="46"/>
      <c r="M26" s="46"/>
      <c r="N26" s="46"/>
      <c r="O26" s="46"/>
      <c r="P26" s="48"/>
      <c r="Q26" s="46"/>
      <c r="R26" s="105" t="s">
        <v>51</v>
      </c>
      <c r="S26" s="106"/>
      <c r="T26" s="101"/>
      <c r="U26" s="103"/>
      <c r="V26" s="55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</row>
    <row r="27" spans="2:43" ht="15.75" x14ac:dyDescent="0.25">
      <c r="B27" s="45"/>
      <c r="C27" s="48"/>
      <c r="D27" s="48"/>
      <c r="E27" s="48"/>
      <c r="F27" s="48"/>
      <c r="G27" s="46"/>
      <c r="H27" s="54"/>
      <c r="I27" s="54"/>
      <c r="J27" s="46"/>
      <c r="K27" s="46"/>
      <c r="L27" s="46"/>
      <c r="M27" s="46"/>
      <c r="N27" s="46"/>
      <c r="O27" s="46"/>
      <c r="P27" s="48"/>
      <c r="Q27" s="46"/>
      <c r="R27" s="105" t="s">
        <v>50</v>
      </c>
      <c r="S27" s="106"/>
      <c r="T27" s="101"/>
      <c r="U27" s="104"/>
      <c r="V27" s="56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</row>
    <row r="28" spans="2:43" x14ac:dyDescent="0.25">
      <c r="B28" s="45"/>
      <c r="C28" s="48"/>
      <c r="D28" s="57" t="s">
        <v>61</v>
      </c>
      <c r="E28" s="48"/>
      <c r="F28" s="48"/>
      <c r="G28" s="46"/>
      <c r="H28" s="46"/>
      <c r="I28" s="46"/>
      <c r="J28" s="46"/>
      <c r="K28" s="46"/>
      <c r="L28" s="46"/>
      <c r="M28" s="46"/>
      <c r="N28" s="46"/>
      <c r="O28" s="46"/>
      <c r="P28" s="48"/>
      <c r="Q28" s="46"/>
      <c r="R28" s="46"/>
      <c r="S28" s="46"/>
      <c r="T28" s="46"/>
      <c r="U28" s="48"/>
      <c r="V28" s="58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</row>
    <row r="29" spans="2:43" ht="20.100000000000001" customHeight="1" thickBot="1" x14ac:dyDescent="0.3">
      <c r="B29" s="78"/>
      <c r="C29" s="79"/>
      <c r="D29" s="80"/>
      <c r="E29" s="79"/>
      <c r="F29" s="79"/>
      <c r="G29" s="80"/>
      <c r="H29" s="79"/>
      <c r="I29" s="79"/>
      <c r="J29" s="80"/>
      <c r="K29" s="80"/>
      <c r="L29" s="80"/>
      <c r="M29" s="80"/>
      <c r="N29" s="80"/>
      <c r="O29" s="81"/>
      <c r="P29" s="81"/>
      <c r="Q29" s="81"/>
      <c r="R29" s="82"/>
      <c r="S29" s="82"/>
      <c r="T29" s="80"/>
      <c r="U29" s="80"/>
      <c r="V29" s="83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</row>
    <row r="30" spans="2:43" x14ac:dyDescent="0.25">
      <c r="B30" s="72"/>
      <c r="C30" s="73"/>
      <c r="D30" s="73"/>
      <c r="E30" s="73"/>
      <c r="F30" s="73"/>
      <c r="G30" s="72"/>
      <c r="H30" s="73"/>
      <c r="I30" s="73"/>
      <c r="J30" s="72"/>
      <c r="K30" s="72"/>
      <c r="L30" s="72"/>
      <c r="M30" s="72"/>
      <c r="N30" s="72"/>
      <c r="O30" s="72"/>
      <c r="P30" s="73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</row>
    <row r="31" spans="2:43" x14ac:dyDescent="0.25">
      <c r="B31" s="72"/>
      <c r="C31" s="73"/>
      <c r="D31" s="73"/>
      <c r="E31" s="73"/>
      <c r="F31" s="73"/>
      <c r="G31" s="72"/>
      <c r="H31" s="73"/>
      <c r="I31" s="73"/>
      <c r="J31" s="72"/>
      <c r="K31" s="72"/>
      <c r="L31" s="72"/>
      <c r="M31" s="72"/>
      <c r="N31" s="72"/>
      <c r="O31" s="72"/>
      <c r="P31" s="73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</row>
    <row r="32" spans="2:43" x14ac:dyDescent="0.25">
      <c r="B32" s="72"/>
      <c r="C32" s="73"/>
      <c r="D32" s="73"/>
      <c r="E32" s="73"/>
      <c r="F32" s="74"/>
      <c r="G32" s="72"/>
      <c r="H32" s="73"/>
      <c r="I32" s="73"/>
      <c r="J32" s="72"/>
      <c r="K32" s="72"/>
      <c r="L32" s="72"/>
      <c r="M32" s="72"/>
      <c r="N32" s="72"/>
      <c r="O32" s="72"/>
      <c r="P32" s="73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</row>
    <row r="33" spans="2:43" x14ac:dyDescent="0.25">
      <c r="B33" s="72"/>
      <c r="C33" s="73"/>
      <c r="D33" s="73"/>
      <c r="E33" s="73"/>
      <c r="F33" s="73"/>
      <c r="G33" s="72"/>
      <c r="H33" s="73"/>
      <c r="I33" s="73"/>
      <c r="J33" s="72"/>
      <c r="K33" s="72"/>
      <c r="L33" s="72"/>
      <c r="M33" s="72"/>
      <c r="N33" s="72"/>
      <c r="O33" s="72"/>
      <c r="P33" s="73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</row>
    <row r="34" spans="2:43" x14ac:dyDescent="0.25">
      <c r="B34" s="72"/>
      <c r="C34" s="73"/>
      <c r="D34" s="73"/>
      <c r="E34" s="73"/>
      <c r="F34" s="73"/>
      <c r="G34" s="72"/>
      <c r="H34" s="73"/>
      <c r="I34" s="73"/>
      <c r="J34" s="72"/>
      <c r="K34" s="72"/>
      <c r="L34" s="72"/>
      <c r="M34" s="72"/>
      <c r="N34" s="72"/>
      <c r="O34" s="72"/>
      <c r="P34" s="73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</row>
    <row r="35" spans="2:43" x14ac:dyDescent="0.25">
      <c r="B35" s="72"/>
      <c r="C35" s="73"/>
      <c r="D35" s="73"/>
      <c r="E35" s="73"/>
      <c r="F35" s="73"/>
      <c r="G35" s="72"/>
      <c r="H35" s="73"/>
      <c r="I35" s="73"/>
      <c r="J35" s="72"/>
      <c r="K35" s="72"/>
      <c r="L35" s="72"/>
      <c r="M35" s="72"/>
      <c r="N35" s="72"/>
      <c r="O35" s="72"/>
      <c r="P35" s="73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</row>
    <row r="36" spans="2:43" x14ac:dyDescent="0.25">
      <c r="B36" s="72"/>
      <c r="C36" s="73"/>
      <c r="D36" s="73"/>
      <c r="E36" s="73"/>
      <c r="F36" s="73"/>
      <c r="G36" s="72"/>
      <c r="H36" s="73"/>
      <c r="I36" s="73"/>
      <c r="J36" s="72"/>
      <c r="K36" s="72"/>
      <c r="L36" s="72"/>
      <c r="M36" s="72"/>
      <c r="N36" s="72"/>
      <c r="O36" s="72"/>
      <c r="P36" s="73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</row>
    <row r="37" spans="2:43" x14ac:dyDescent="0.25">
      <c r="B37" s="72"/>
      <c r="C37" s="73"/>
      <c r="D37" s="73"/>
      <c r="E37" s="73"/>
      <c r="F37" s="73"/>
      <c r="G37" s="72"/>
      <c r="H37" s="73"/>
      <c r="I37" s="73"/>
      <c r="J37" s="72"/>
      <c r="K37" s="72"/>
      <c r="L37" s="72"/>
      <c r="M37" s="72"/>
      <c r="N37" s="72"/>
      <c r="O37" s="72"/>
      <c r="P37" s="73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</row>
    <row r="38" spans="2:43" x14ac:dyDescent="0.25">
      <c r="B38" s="72"/>
      <c r="C38" s="73"/>
      <c r="D38" s="73"/>
      <c r="E38" s="73"/>
      <c r="F38" s="73"/>
      <c r="G38" s="72"/>
      <c r="H38" s="73"/>
      <c r="I38" s="73"/>
      <c r="J38" s="72"/>
      <c r="K38" s="72"/>
      <c r="L38" s="72"/>
      <c r="M38" s="72"/>
      <c r="N38" s="72"/>
      <c r="O38" s="72"/>
      <c r="P38" s="73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</row>
    <row r="39" spans="2:43" x14ac:dyDescent="0.25">
      <c r="B39" s="72"/>
      <c r="C39" s="73"/>
      <c r="D39" s="73"/>
      <c r="E39" s="73"/>
      <c r="F39" s="73"/>
      <c r="G39" s="72"/>
      <c r="H39" s="73"/>
      <c r="I39" s="73"/>
      <c r="J39" s="72"/>
      <c r="K39" s="72"/>
      <c r="L39" s="72"/>
      <c r="M39" s="72"/>
      <c r="N39" s="72"/>
      <c r="O39" s="72"/>
      <c r="P39" s="73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</row>
    <row r="40" spans="2:43" x14ac:dyDescent="0.25">
      <c r="B40" s="72"/>
      <c r="C40" s="73"/>
      <c r="D40" s="73"/>
      <c r="E40" s="73"/>
      <c r="F40" s="73"/>
      <c r="G40" s="72"/>
      <c r="H40" s="73"/>
      <c r="I40" s="73"/>
      <c r="J40" s="72"/>
      <c r="K40" s="72"/>
      <c r="L40" s="72"/>
      <c r="M40" s="72"/>
      <c r="N40" s="72"/>
      <c r="O40" s="72"/>
      <c r="P40" s="73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</row>
    <row r="41" spans="2:43" x14ac:dyDescent="0.25">
      <c r="B41" s="72"/>
      <c r="C41" s="73"/>
      <c r="D41" s="73"/>
      <c r="E41" s="73"/>
      <c r="F41" s="73"/>
      <c r="G41" s="72"/>
      <c r="H41" s="73"/>
      <c r="I41" s="73"/>
      <c r="J41" s="72"/>
      <c r="K41" s="72"/>
      <c r="L41" s="72"/>
      <c r="M41" s="72"/>
      <c r="N41" s="72"/>
      <c r="O41" s="72"/>
      <c r="P41" s="73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</row>
    <row r="42" spans="2:43" x14ac:dyDescent="0.25">
      <c r="B42" s="72"/>
      <c r="C42" s="73"/>
      <c r="D42" s="73"/>
      <c r="E42" s="73"/>
      <c r="F42" s="73"/>
      <c r="G42" s="72"/>
      <c r="H42" s="73"/>
      <c r="I42" s="73"/>
      <c r="J42" s="72"/>
      <c r="K42" s="72"/>
      <c r="L42" s="72"/>
      <c r="M42" s="72"/>
      <c r="N42" s="72"/>
      <c r="O42" s="72"/>
      <c r="P42" s="73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</row>
    <row r="43" spans="2:43" x14ac:dyDescent="0.25">
      <c r="B43" s="72"/>
      <c r="C43" s="73"/>
      <c r="D43" s="73"/>
      <c r="E43" s="73"/>
      <c r="F43" s="73"/>
      <c r="G43" s="72"/>
      <c r="H43" s="73"/>
      <c r="I43" s="73"/>
      <c r="J43" s="72"/>
      <c r="K43" s="72"/>
      <c r="L43" s="72"/>
      <c r="M43" s="72"/>
      <c r="N43" s="72"/>
      <c r="O43" s="72"/>
      <c r="P43" s="73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</row>
    <row r="44" spans="2:43" x14ac:dyDescent="0.25">
      <c r="B44" s="72"/>
      <c r="C44" s="73"/>
      <c r="D44" s="73"/>
      <c r="E44" s="73"/>
      <c r="F44" s="73"/>
      <c r="G44" s="72"/>
      <c r="H44" s="73"/>
      <c r="I44" s="73"/>
      <c r="J44" s="72"/>
      <c r="K44" s="72"/>
      <c r="L44" s="72"/>
      <c r="M44" s="72"/>
      <c r="N44" s="72"/>
      <c r="O44" s="72"/>
      <c r="P44" s="73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</row>
    <row r="45" spans="2:43" x14ac:dyDescent="0.25">
      <c r="B45" s="72"/>
      <c r="C45" s="73"/>
      <c r="D45" s="73"/>
      <c r="E45" s="73"/>
      <c r="F45" s="73"/>
      <c r="G45" s="72"/>
      <c r="H45" s="73"/>
      <c r="I45" s="73"/>
      <c r="J45" s="72"/>
      <c r="K45" s="72"/>
      <c r="L45" s="72"/>
      <c r="M45" s="72"/>
      <c r="N45" s="72"/>
      <c r="O45" s="72"/>
      <c r="P45" s="73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</row>
    <row r="46" spans="2:43" x14ac:dyDescent="0.25">
      <c r="B46" s="72"/>
      <c r="C46" s="73"/>
      <c r="D46" s="73"/>
      <c r="E46" s="73"/>
      <c r="F46" s="73"/>
      <c r="G46" s="72"/>
      <c r="H46" s="73"/>
      <c r="I46" s="73"/>
      <c r="J46" s="72"/>
      <c r="K46" s="72"/>
      <c r="L46" s="72"/>
      <c r="M46" s="72"/>
      <c r="N46" s="72"/>
      <c r="O46" s="72"/>
      <c r="P46" s="73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</row>
    <row r="47" spans="2:43" x14ac:dyDescent="0.25">
      <c r="B47" s="72"/>
      <c r="C47" s="73"/>
      <c r="D47" s="73"/>
      <c r="E47" s="73"/>
      <c r="F47" s="73"/>
      <c r="G47" s="72"/>
      <c r="H47" s="73"/>
      <c r="I47" s="73"/>
      <c r="J47" s="72"/>
      <c r="K47" s="72"/>
      <c r="L47" s="72"/>
      <c r="M47" s="72"/>
      <c r="N47" s="72"/>
      <c r="O47" s="72"/>
      <c r="P47" s="73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</row>
    <row r="48" spans="2:43" x14ac:dyDescent="0.25">
      <c r="B48" s="72"/>
      <c r="C48" s="73"/>
      <c r="D48" s="73"/>
      <c r="E48" s="73"/>
      <c r="F48" s="73"/>
      <c r="G48" s="72"/>
      <c r="H48" s="73"/>
      <c r="I48" s="73"/>
      <c r="J48" s="72"/>
      <c r="K48" s="72"/>
      <c r="L48" s="72"/>
      <c r="M48" s="72"/>
      <c r="N48" s="72"/>
      <c r="O48" s="72"/>
      <c r="P48" s="73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</row>
    <row r="49" spans="2:43" x14ac:dyDescent="0.25">
      <c r="B49" s="72"/>
      <c r="C49" s="73"/>
      <c r="D49" s="73"/>
      <c r="E49" s="73"/>
      <c r="F49" s="73"/>
      <c r="G49" s="72"/>
      <c r="H49" s="73"/>
      <c r="I49" s="73"/>
      <c r="J49" s="72"/>
      <c r="K49" s="72"/>
      <c r="L49" s="72"/>
      <c r="M49" s="72"/>
      <c r="N49" s="72"/>
      <c r="O49" s="72"/>
      <c r="P49" s="73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</row>
    <row r="50" spans="2:43" x14ac:dyDescent="0.25">
      <c r="B50" s="72"/>
      <c r="C50" s="73"/>
      <c r="D50" s="73"/>
      <c r="E50" s="73"/>
      <c r="F50" s="73"/>
      <c r="G50" s="72"/>
      <c r="H50" s="73"/>
      <c r="I50" s="73"/>
      <c r="J50" s="72"/>
      <c r="K50" s="72"/>
      <c r="L50" s="72"/>
      <c r="M50" s="72"/>
      <c r="N50" s="72"/>
      <c r="O50" s="72"/>
      <c r="P50" s="73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</row>
    <row r="51" spans="2:43" x14ac:dyDescent="0.25">
      <c r="B51" s="72"/>
      <c r="C51" s="73"/>
      <c r="D51" s="73"/>
      <c r="E51" s="73"/>
      <c r="F51" s="73"/>
      <c r="G51" s="72"/>
      <c r="H51" s="73"/>
      <c r="I51" s="73"/>
      <c r="J51" s="72"/>
      <c r="K51" s="72"/>
      <c r="L51" s="72"/>
      <c r="M51" s="72"/>
      <c r="N51" s="72"/>
      <c r="O51" s="72"/>
      <c r="P51" s="73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</row>
    <row r="52" spans="2:43" x14ac:dyDescent="0.25">
      <c r="B52" s="72"/>
      <c r="C52" s="73"/>
      <c r="D52" s="73"/>
      <c r="E52" s="73"/>
      <c r="F52" s="73"/>
      <c r="G52" s="72"/>
      <c r="H52" s="73"/>
      <c r="I52" s="73"/>
      <c r="J52" s="72"/>
      <c r="K52" s="72"/>
      <c r="L52" s="72"/>
      <c r="M52" s="72"/>
      <c r="N52" s="72"/>
      <c r="O52" s="72"/>
      <c r="P52" s="73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</row>
    <row r="53" spans="2:43" x14ac:dyDescent="0.25">
      <c r="B53" s="72"/>
      <c r="C53" s="73"/>
      <c r="D53" s="73"/>
      <c r="E53" s="73"/>
      <c r="F53" s="73"/>
      <c r="G53" s="72"/>
      <c r="H53" s="73"/>
      <c r="I53" s="73"/>
      <c r="J53" s="72"/>
      <c r="K53" s="72"/>
      <c r="L53" s="72"/>
      <c r="M53" s="72"/>
      <c r="N53" s="72"/>
      <c r="O53" s="72"/>
      <c r="P53" s="73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</row>
    <row r="54" spans="2:43" x14ac:dyDescent="0.25">
      <c r="B54" s="72"/>
      <c r="C54" s="73"/>
      <c r="D54" s="73"/>
      <c r="E54" s="73"/>
      <c r="F54" s="73"/>
      <c r="G54" s="72"/>
      <c r="H54" s="73"/>
      <c r="I54" s="73"/>
      <c r="J54" s="72"/>
      <c r="K54" s="72"/>
      <c r="L54" s="72"/>
      <c r="M54" s="72"/>
      <c r="N54" s="72"/>
      <c r="O54" s="72"/>
      <c r="P54" s="73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</row>
    <row r="55" spans="2:43" x14ac:dyDescent="0.25">
      <c r="B55" s="72"/>
      <c r="C55" s="73"/>
      <c r="D55" s="73"/>
      <c r="E55" s="73"/>
      <c r="F55" s="73"/>
      <c r="G55" s="72"/>
      <c r="H55" s="73"/>
      <c r="I55" s="73"/>
      <c r="J55" s="72"/>
      <c r="K55" s="72"/>
      <c r="L55" s="72"/>
      <c r="M55" s="72"/>
      <c r="N55" s="72"/>
      <c r="O55" s="72"/>
      <c r="P55" s="73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</row>
    <row r="56" spans="2:43" x14ac:dyDescent="0.25">
      <c r="B56" s="72"/>
      <c r="C56" s="73"/>
      <c r="D56" s="73"/>
      <c r="E56" s="73"/>
      <c r="F56" s="73"/>
      <c r="G56" s="72"/>
      <c r="H56" s="73"/>
      <c r="I56" s="73"/>
      <c r="J56" s="72"/>
      <c r="K56" s="72"/>
      <c r="L56" s="72"/>
      <c r="M56" s="72"/>
      <c r="N56" s="72"/>
      <c r="O56" s="72"/>
      <c r="P56" s="73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</row>
    <row r="57" spans="2:43" x14ac:dyDescent="0.25">
      <c r="B57" s="72"/>
      <c r="C57" s="73"/>
      <c r="D57" s="73"/>
      <c r="E57" s="73"/>
      <c r="F57" s="73"/>
      <c r="G57" s="72"/>
      <c r="H57" s="73"/>
      <c r="I57" s="73"/>
      <c r="J57" s="72"/>
      <c r="K57" s="72"/>
      <c r="L57" s="72"/>
      <c r="M57" s="72"/>
      <c r="N57" s="72"/>
      <c r="O57" s="72"/>
      <c r="P57" s="73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</row>
    <row r="58" spans="2:43" x14ac:dyDescent="0.25">
      <c r="B58" s="72"/>
      <c r="C58" s="73"/>
      <c r="D58" s="73"/>
      <c r="E58" s="73"/>
      <c r="F58" s="73"/>
      <c r="G58" s="72"/>
      <c r="H58" s="73"/>
      <c r="I58" s="73"/>
      <c r="J58" s="72"/>
      <c r="K58" s="72"/>
      <c r="L58" s="72"/>
      <c r="M58" s="72"/>
      <c r="N58" s="72"/>
      <c r="O58" s="72"/>
      <c r="P58" s="73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</row>
    <row r="59" spans="2:43" x14ac:dyDescent="0.25">
      <c r="B59" s="72"/>
      <c r="C59" s="73"/>
      <c r="D59" s="73"/>
      <c r="E59" s="73"/>
      <c r="F59" s="73"/>
      <c r="G59" s="72"/>
      <c r="H59" s="73"/>
      <c r="I59" s="73"/>
      <c r="J59" s="72"/>
      <c r="K59" s="72"/>
      <c r="L59" s="72"/>
      <c r="M59" s="72"/>
      <c r="N59" s="72"/>
      <c r="O59" s="72"/>
      <c r="P59" s="73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</row>
    <row r="60" spans="2:43" x14ac:dyDescent="0.25">
      <c r="B60" s="72"/>
      <c r="C60" s="73"/>
      <c r="D60" s="73"/>
      <c r="E60" s="73"/>
      <c r="F60" s="73"/>
      <c r="G60" s="72"/>
      <c r="H60" s="73"/>
      <c r="I60" s="73"/>
      <c r="J60" s="72"/>
      <c r="K60" s="72"/>
      <c r="L60" s="72"/>
      <c r="M60" s="72"/>
      <c r="N60" s="72"/>
      <c r="O60" s="72"/>
      <c r="P60" s="73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</row>
    <row r="61" spans="2:43" x14ac:dyDescent="0.25">
      <c r="B61" s="72"/>
      <c r="C61" s="73"/>
      <c r="D61" s="73"/>
      <c r="E61" s="73"/>
      <c r="F61" s="73"/>
      <c r="G61" s="72"/>
      <c r="H61" s="73"/>
      <c r="I61" s="73"/>
      <c r="J61" s="72"/>
      <c r="K61" s="72"/>
      <c r="L61" s="72"/>
      <c r="M61" s="72"/>
      <c r="N61" s="72"/>
      <c r="O61" s="72"/>
      <c r="P61" s="73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</row>
    <row r="62" spans="2:43" x14ac:dyDescent="0.25">
      <c r="B62" s="72"/>
      <c r="C62" s="73"/>
      <c r="D62" s="73"/>
      <c r="E62" s="73"/>
      <c r="F62" s="73"/>
      <c r="G62" s="72"/>
      <c r="H62" s="73"/>
      <c r="I62" s="73"/>
      <c r="J62" s="72"/>
      <c r="K62" s="72"/>
      <c r="L62" s="72"/>
      <c r="M62" s="72"/>
      <c r="N62" s="72"/>
      <c r="O62" s="72"/>
      <c r="P62" s="73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</row>
    <row r="63" spans="2:43" x14ac:dyDescent="0.25">
      <c r="B63" s="72"/>
      <c r="C63" s="73"/>
      <c r="D63" s="73"/>
      <c r="E63" s="73"/>
      <c r="F63" s="73"/>
      <c r="G63" s="72"/>
      <c r="H63" s="73"/>
      <c r="I63" s="73"/>
      <c r="J63" s="72"/>
      <c r="K63" s="72"/>
      <c r="L63" s="72"/>
      <c r="M63" s="72"/>
      <c r="N63" s="72"/>
      <c r="O63" s="72"/>
      <c r="P63" s="73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</row>
    <row r="64" spans="2:43" x14ac:dyDescent="0.25">
      <c r="B64" s="72"/>
      <c r="C64" s="73"/>
      <c r="D64" s="73"/>
      <c r="E64" s="73"/>
      <c r="F64" s="73"/>
      <c r="G64" s="72"/>
      <c r="H64" s="73"/>
      <c r="I64" s="73"/>
      <c r="J64" s="72"/>
      <c r="K64" s="72"/>
      <c r="L64" s="72"/>
      <c r="M64" s="72"/>
      <c r="N64" s="72"/>
      <c r="O64" s="72"/>
      <c r="P64" s="73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</row>
    <row r="65" spans="2:43" x14ac:dyDescent="0.25">
      <c r="B65" s="72"/>
      <c r="C65" s="73"/>
      <c r="D65" s="73"/>
      <c r="E65" s="73"/>
      <c r="F65" s="73"/>
      <c r="G65" s="72"/>
      <c r="H65" s="73"/>
      <c r="I65" s="73"/>
      <c r="J65" s="72"/>
      <c r="K65" s="72"/>
      <c r="L65" s="72"/>
      <c r="M65" s="72"/>
      <c r="N65" s="72"/>
      <c r="O65" s="72"/>
      <c r="P65" s="73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</row>
    <row r="66" spans="2:43" x14ac:dyDescent="0.25">
      <c r="B66" s="72"/>
      <c r="C66" s="73"/>
      <c r="D66" s="73"/>
      <c r="E66" s="73"/>
      <c r="F66" s="73"/>
      <c r="G66" s="72"/>
      <c r="H66" s="73"/>
      <c r="I66" s="73"/>
      <c r="J66" s="72"/>
      <c r="K66" s="72"/>
      <c r="L66" s="72"/>
      <c r="M66" s="72"/>
      <c r="N66" s="72"/>
      <c r="O66" s="72"/>
      <c r="P66" s="73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</row>
    <row r="67" spans="2:43" x14ac:dyDescent="0.25">
      <c r="B67" s="72"/>
      <c r="C67" s="73"/>
      <c r="D67" s="73"/>
      <c r="E67" s="73"/>
      <c r="F67" s="73"/>
      <c r="G67" s="72"/>
      <c r="H67" s="73"/>
      <c r="I67" s="73"/>
      <c r="J67" s="72"/>
      <c r="K67" s="72"/>
      <c r="L67" s="72"/>
      <c r="M67" s="72"/>
      <c r="N67" s="72"/>
      <c r="O67" s="72"/>
      <c r="P67" s="73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</row>
    <row r="68" spans="2:43" x14ac:dyDescent="0.25">
      <c r="B68" s="72"/>
      <c r="C68" s="73"/>
      <c r="D68" s="73"/>
      <c r="E68" s="73"/>
      <c r="F68" s="73"/>
      <c r="G68" s="72"/>
      <c r="H68" s="73"/>
      <c r="I68" s="73"/>
      <c r="J68" s="72"/>
      <c r="K68" s="72"/>
      <c r="L68" s="72"/>
      <c r="M68" s="72"/>
      <c r="N68" s="72"/>
      <c r="O68" s="72"/>
      <c r="P68" s="73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</row>
    <row r="69" spans="2:43" x14ac:dyDescent="0.25">
      <c r="B69" s="72"/>
      <c r="C69" s="73"/>
      <c r="D69" s="73"/>
      <c r="E69" s="73"/>
      <c r="F69" s="73"/>
      <c r="G69" s="72"/>
      <c r="H69" s="73"/>
      <c r="I69" s="73"/>
      <c r="J69" s="72"/>
      <c r="K69" s="72"/>
      <c r="L69" s="72"/>
      <c r="M69" s="72"/>
      <c r="N69" s="72"/>
      <c r="O69" s="72"/>
      <c r="P69" s="73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</row>
    <row r="70" spans="2:43" x14ac:dyDescent="0.25">
      <c r="B70" s="72"/>
      <c r="C70" s="73"/>
      <c r="D70" s="73"/>
      <c r="E70" s="73"/>
      <c r="F70" s="73"/>
      <c r="G70" s="72"/>
      <c r="H70" s="73"/>
      <c r="I70" s="73"/>
      <c r="J70" s="72"/>
      <c r="K70" s="72"/>
      <c r="L70" s="72"/>
      <c r="M70" s="72"/>
      <c r="N70" s="72"/>
      <c r="O70" s="72"/>
      <c r="P70" s="73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</row>
    <row r="71" spans="2:43" x14ac:dyDescent="0.25">
      <c r="B71" s="72"/>
      <c r="C71" s="73"/>
      <c r="D71" s="73"/>
      <c r="E71" s="73"/>
      <c r="F71" s="73"/>
      <c r="G71" s="72"/>
      <c r="H71" s="73"/>
      <c r="I71" s="73"/>
      <c r="J71" s="72"/>
      <c r="K71" s="72"/>
      <c r="L71" s="72"/>
      <c r="M71" s="72"/>
      <c r="N71" s="72"/>
      <c r="O71" s="72"/>
      <c r="P71" s="73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</row>
    <row r="72" spans="2:43" s="72" customFormat="1" x14ac:dyDescent="0.25">
      <c r="C72" s="73"/>
      <c r="D72" s="73"/>
      <c r="E72" s="73"/>
      <c r="F72" s="73"/>
      <c r="H72" s="73"/>
      <c r="I72" s="73"/>
      <c r="P72" s="73"/>
    </row>
    <row r="73" spans="2:43" s="72" customFormat="1" x14ac:dyDescent="0.25">
      <c r="C73" s="73"/>
      <c r="D73" s="73"/>
      <c r="E73" s="73"/>
      <c r="F73" s="73"/>
      <c r="H73" s="73"/>
      <c r="I73" s="73"/>
      <c r="P73" s="73"/>
    </row>
    <row r="74" spans="2:43" s="72" customFormat="1" x14ac:dyDescent="0.25">
      <c r="C74" s="73"/>
      <c r="D74" s="73"/>
      <c r="E74" s="73"/>
      <c r="F74" s="73"/>
      <c r="H74" s="73"/>
      <c r="I74" s="73"/>
      <c r="P74" s="73"/>
    </row>
    <row r="75" spans="2:43" s="72" customFormat="1" x14ac:dyDescent="0.25">
      <c r="C75" s="73"/>
      <c r="D75" s="73"/>
      <c r="E75" s="73"/>
      <c r="F75" s="73"/>
      <c r="H75" s="73"/>
      <c r="I75" s="73"/>
      <c r="P75" s="73"/>
    </row>
    <row r="76" spans="2:43" s="72" customFormat="1" x14ac:dyDescent="0.25">
      <c r="C76" s="73"/>
      <c r="D76" s="73"/>
      <c r="E76" s="73"/>
      <c r="F76" s="73"/>
      <c r="H76" s="73"/>
      <c r="I76" s="73"/>
      <c r="P76" s="73"/>
    </row>
    <row r="77" spans="2:43" s="72" customFormat="1" x14ac:dyDescent="0.25">
      <c r="C77" s="73"/>
      <c r="D77" s="73"/>
      <c r="E77" s="73"/>
      <c r="F77" s="73"/>
      <c r="H77" s="73"/>
      <c r="I77" s="73"/>
      <c r="P77" s="73"/>
    </row>
    <row r="78" spans="2:43" s="72" customFormat="1" x14ac:dyDescent="0.25">
      <c r="C78" s="73"/>
      <c r="D78" s="73"/>
      <c r="E78" s="73"/>
      <c r="F78" s="73"/>
      <c r="H78" s="73"/>
      <c r="I78" s="73"/>
      <c r="P78" s="73"/>
    </row>
    <row r="79" spans="2:43" s="72" customFormat="1" x14ac:dyDescent="0.25">
      <c r="C79" s="73"/>
      <c r="D79" s="73"/>
      <c r="E79" s="73"/>
      <c r="F79" s="73"/>
      <c r="H79" s="73"/>
      <c r="I79" s="73"/>
      <c r="P79" s="73"/>
    </row>
    <row r="80" spans="2:43" s="72" customFormat="1" x14ac:dyDescent="0.25">
      <c r="C80" s="73"/>
      <c r="D80" s="73"/>
      <c r="E80" s="73"/>
      <c r="F80" s="73"/>
      <c r="H80" s="73"/>
      <c r="I80" s="73"/>
      <c r="P80" s="73"/>
    </row>
    <row r="81" spans="3:16" s="72" customFormat="1" x14ac:dyDescent="0.25">
      <c r="C81" s="73"/>
      <c r="D81" s="73"/>
      <c r="E81" s="73"/>
      <c r="F81" s="73"/>
      <c r="H81" s="73"/>
      <c r="I81" s="73"/>
      <c r="P81" s="73"/>
    </row>
    <row r="82" spans="3:16" s="72" customFormat="1" x14ac:dyDescent="0.25">
      <c r="C82" s="73"/>
      <c r="D82" s="73"/>
      <c r="E82" s="73"/>
      <c r="F82" s="73"/>
      <c r="H82" s="73"/>
      <c r="I82" s="73"/>
      <c r="P82" s="73"/>
    </row>
    <row r="83" spans="3:16" s="72" customFormat="1" x14ac:dyDescent="0.25">
      <c r="C83" s="73"/>
      <c r="D83" s="73"/>
      <c r="E83" s="73"/>
      <c r="F83" s="73"/>
      <c r="H83" s="73"/>
      <c r="I83" s="73"/>
      <c r="P83" s="73"/>
    </row>
    <row r="84" spans="3:16" s="72" customFormat="1" x14ac:dyDescent="0.25">
      <c r="C84" s="73"/>
      <c r="D84" s="73"/>
      <c r="E84" s="73"/>
      <c r="F84" s="73"/>
      <c r="H84" s="73"/>
      <c r="I84" s="73"/>
      <c r="P84" s="73"/>
    </row>
    <row r="85" spans="3:16" s="72" customFormat="1" x14ac:dyDescent="0.25">
      <c r="C85" s="73"/>
      <c r="D85" s="73"/>
      <c r="E85" s="73"/>
      <c r="F85" s="73"/>
      <c r="H85" s="73"/>
      <c r="I85" s="73"/>
      <c r="P85" s="73"/>
    </row>
    <row r="86" spans="3:16" s="72" customFormat="1" x14ac:dyDescent="0.25">
      <c r="C86" s="73"/>
      <c r="D86" s="73"/>
      <c r="E86" s="73"/>
      <c r="F86" s="73"/>
      <c r="H86" s="73"/>
      <c r="I86" s="73"/>
      <c r="P86" s="73"/>
    </row>
    <row r="87" spans="3:16" s="72" customFormat="1" x14ac:dyDescent="0.25">
      <c r="C87" s="73"/>
      <c r="D87" s="73"/>
      <c r="E87" s="73"/>
      <c r="F87" s="73"/>
      <c r="H87" s="73"/>
      <c r="I87" s="73"/>
      <c r="P87" s="73"/>
    </row>
    <row r="88" spans="3:16" s="72" customFormat="1" x14ac:dyDescent="0.25">
      <c r="C88" s="73"/>
      <c r="D88" s="73"/>
      <c r="E88" s="73"/>
      <c r="F88" s="73"/>
      <c r="H88" s="73"/>
      <c r="I88" s="73"/>
      <c r="P88" s="73"/>
    </row>
    <row r="89" spans="3:16" s="72" customFormat="1" x14ac:dyDescent="0.25">
      <c r="C89" s="73"/>
      <c r="D89" s="73"/>
      <c r="E89" s="73"/>
      <c r="F89" s="73"/>
      <c r="H89" s="73"/>
      <c r="I89" s="73"/>
      <c r="P89" s="73"/>
    </row>
    <row r="90" spans="3:16" s="72" customFormat="1" x14ac:dyDescent="0.25">
      <c r="C90" s="73"/>
      <c r="D90" s="73"/>
      <c r="E90" s="73"/>
      <c r="F90" s="73"/>
      <c r="H90" s="73"/>
      <c r="I90" s="73"/>
      <c r="P90" s="73"/>
    </row>
    <row r="91" spans="3:16" s="72" customFormat="1" x14ac:dyDescent="0.25">
      <c r="C91" s="73"/>
      <c r="D91" s="73"/>
      <c r="E91" s="73"/>
      <c r="F91" s="73"/>
      <c r="H91" s="73"/>
      <c r="I91" s="73"/>
      <c r="P91" s="73"/>
    </row>
    <row r="92" spans="3:16" s="72" customFormat="1" x14ac:dyDescent="0.25">
      <c r="C92" s="73"/>
      <c r="D92" s="73"/>
      <c r="E92" s="73"/>
      <c r="F92" s="73"/>
      <c r="H92" s="73"/>
      <c r="I92" s="73"/>
      <c r="P92" s="73"/>
    </row>
    <row r="93" spans="3:16" s="72" customFormat="1" x14ac:dyDescent="0.25">
      <c r="C93" s="73"/>
      <c r="D93" s="73"/>
      <c r="E93" s="73"/>
      <c r="F93" s="73"/>
      <c r="H93" s="73"/>
      <c r="I93" s="73"/>
      <c r="P93" s="73"/>
    </row>
    <row r="94" spans="3:16" s="72" customFormat="1" x14ac:dyDescent="0.25">
      <c r="C94" s="73"/>
      <c r="D94" s="73"/>
      <c r="E94" s="73"/>
      <c r="F94" s="73"/>
      <c r="H94" s="73"/>
      <c r="I94" s="73"/>
      <c r="P94" s="73"/>
    </row>
    <row r="95" spans="3:16" s="72" customFormat="1" x14ac:dyDescent="0.25"/>
    <row r="96" spans="3:16" s="72" customFormat="1" x14ac:dyDescent="0.25"/>
    <row r="97" s="72" customFormat="1" x14ac:dyDescent="0.25"/>
    <row r="98" s="72" customFormat="1" x14ac:dyDescent="0.25"/>
    <row r="99" s="72" customFormat="1" x14ac:dyDescent="0.25"/>
    <row r="100" s="72" customFormat="1" x14ac:dyDescent="0.25"/>
    <row r="101" s="72" customFormat="1" x14ac:dyDescent="0.25"/>
    <row r="102" s="72" customFormat="1" x14ac:dyDescent="0.25"/>
    <row r="103" s="72" customFormat="1" x14ac:dyDescent="0.25"/>
    <row r="104" s="72" customFormat="1" x14ac:dyDescent="0.25"/>
    <row r="105" s="72" customFormat="1" x14ac:dyDescent="0.25"/>
    <row r="106" s="72" customFormat="1" x14ac:dyDescent="0.25"/>
    <row r="107" s="72" customFormat="1" x14ac:dyDescent="0.25"/>
    <row r="108" s="72" customFormat="1" x14ac:dyDescent="0.25"/>
    <row r="109" s="72" customFormat="1" x14ac:dyDescent="0.25"/>
    <row r="110" s="72" customFormat="1" x14ac:dyDescent="0.25"/>
    <row r="111" s="72" customFormat="1" x14ac:dyDescent="0.25"/>
    <row r="112" s="72" customFormat="1" x14ac:dyDescent="0.25"/>
    <row r="113" s="72" customFormat="1" x14ac:dyDescent="0.25"/>
    <row r="114" s="72" customFormat="1" x14ac:dyDescent="0.25"/>
    <row r="115" s="72" customFormat="1" x14ac:dyDescent="0.25"/>
    <row r="116" s="72" customFormat="1" x14ac:dyDescent="0.25"/>
    <row r="117" s="72" customFormat="1" x14ac:dyDescent="0.25"/>
    <row r="118" s="72" customFormat="1" x14ac:dyDescent="0.25"/>
    <row r="119" s="72" customFormat="1" x14ac:dyDescent="0.25"/>
    <row r="120" s="72" customFormat="1" x14ac:dyDescent="0.25"/>
    <row r="121" s="72" customFormat="1" x14ac:dyDescent="0.25"/>
    <row r="122" s="72" customFormat="1" x14ac:dyDescent="0.25"/>
    <row r="123" s="72" customFormat="1" x14ac:dyDescent="0.25"/>
    <row r="124" s="72" customFormat="1" x14ac:dyDescent="0.25"/>
    <row r="125" s="72" customFormat="1" x14ac:dyDescent="0.25"/>
    <row r="126" s="72" customFormat="1" x14ac:dyDescent="0.25"/>
    <row r="127" s="72" customFormat="1" x14ac:dyDescent="0.25"/>
    <row r="128" s="72" customFormat="1" x14ac:dyDescent="0.25"/>
    <row r="129" s="72" customFormat="1" x14ac:dyDescent="0.25"/>
    <row r="130" s="72" customFormat="1" x14ac:dyDescent="0.25"/>
    <row r="131" s="72" customFormat="1" x14ac:dyDescent="0.25"/>
    <row r="132" s="72" customFormat="1" x14ac:dyDescent="0.25"/>
    <row r="133" s="72" customFormat="1" x14ac:dyDescent="0.25"/>
    <row r="134" s="72" customFormat="1" x14ac:dyDescent="0.25"/>
    <row r="135" s="72" customFormat="1" x14ac:dyDescent="0.25"/>
    <row r="136" s="72" customFormat="1" x14ac:dyDescent="0.25"/>
    <row r="137" s="72" customFormat="1" x14ac:dyDescent="0.25"/>
    <row r="138" s="72" customFormat="1" x14ac:dyDescent="0.25"/>
    <row r="139" s="72" customFormat="1" x14ac:dyDescent="0.25"/>
    <row r="140" s="72" customFormat="1" x14ac:dyDescent="0.25"/>
    <row r="141" s="72" customFormat="1" x14ac:dyDescent="0.25"/>
    <row r="142" s="72" customFormat="1" x14ac:dyDescent="0.25"/>
    <row r="143" s="72" customFormat="1" x14ac:dyDescent="0.25"/>
    <row r="144" s="72" customFormat="1" x14ac:dyDescent="0.25"/>
    <row r="145" s="72" customFormat="1" x14ac:dyDescent="0.25"/>
    <row r="146" s="72" customFormat="1" x14ac:dyDescent="0.25"/>
    <row r="147" s="72" customFormat="1" x14ac:dyDescent="0.25"/>
    <row r="148" s="72" customFormat="1" x14ac:dyDescent="0.25"/>
    <row r="149" s="72" customFormat="1" x14ac:dyDescent="0.25"/>
    <row r="150" s="72" customFormat="1" x14ac:dyDescent="0.25"/>
    <row r="151" s="72" customFormat="1" x14ac:dyDescent="0.25"/>
    <row r="152" s="72" customFormat="1" x14ac:dyDescent="0.25"/>
    <row r="153" s="72" customFormat="1" x14ac:dyDescent="0.25"/>
    <row r="154" s="72" customFormat="1" x14ac:dyDescent="0.25"/>
    <row r="155" s="72" customFormat="1" x14ac:dyDescent="0.25"/>
    <row r="156" s="72" customFormat="1" x14ac:dyDescent="0.25"/>
    <row r="157" s="72" customFormat="1" x14ac:dyDescent="0.25"/>
    <row r="158" s="72" customFormat="1" x14ac:dyDescent="0.25"/>
    <row r="159" s="72" customFormat="1" x14ac:dyDescent="0.25"/>
    <row r="160" s="72" customFormat="1" x14ac:dyDescent="0.25"/>
    <row r="161" s="72" customFormat="1" x14ac:dyDescent="0.25"/>
    <row r="162" s="72" customFormat="1" x14ac:dyDescent="0.25"/>
    <row r="163" s="72" customFormat="1" x14ac:dyDescent="0.25"/>
    <row r="164" s="72" customFormat="1" x14ac:dyDescent="0.25"/>
    <row r="165" s="72" customFormat="1" x14ac:dyDescent="0.25"/>
    <row r="166" s="72" customFormat="1" x14ac:dyDescent="0.25"/>
    <row r="167" s="72" customFormat="1" x14ac:dyDescent="0.25"/>
    <row r="168" s="72" customFormat="1" x14ac:dyDescent="0.25"/>
    <row r="169" s="72" customFormat="1" x14ac:dyDescent="0.25"/>
    <row r="170" s="72" customFormat="1" x14ac:dyDescent="0.25"/>
    <row r="171" s="72" customFormat="1" x14ac:dyDescent="0.25"/>
    <row r="172" s="72" customFormat="1" x14ac:dyDescent="0.25"/>
    <row r="173" s="72" customFormat="1" x14ac:dyDescent="0.25"/>
    <row r="174" s="72" customFormat="1" x14ac:dyDescent="0.25"/>
    <row r="175" s="72" customFormat="1" x14ac:dyDescent="0.25"/>
    <row r="176" s="72" customFormat="1" x14ac:dyDescent="0.25"/>
    <row r="177" s="72" customFormat="1" x14ac:dyDescent="0.25"/>
    <row r="178" s="72" customFormat="1" x14ac:dyDescent="0.25"/>
    <row r="179" s="72" customFormat="1" x14ac:dyDescent="0.25"/>
    <row r="180" s="72" customFormat="1" x14ac:dyDescent="0.25"/>
    <row r="181" s="72" customFormat="1" x14ac:dyDescent="0.25"/>
    <row r="182" s="72" customFormat="1" x14ac:dyDescent="0.25"/>
    <row r="183" s="72" customFormat="1" x14ac:dyDescent="0.25"/>
    <row r="184" s="72" customFormat="1" x14ac:dyDescent="0.25"/>
    <row r="185" s="72" customFormat="1" x14ac:dyDescent="0.25"/>
    <row r="186" s="72" customFormat="1" x14ac:dyDescent="0.25"/>
    <row r="187" s="72" customFormat="1" x14ac:dyDescent="0.25"/>
    <row r="188" s="72" customFormat="1" x14ac:dyDescent="0.25"/>
    <row r="189" s="72" customFormat="1" x14ac:dyDescent="0.25"/>
    <row r="190" s="72" customFormat="1" x14ac:dyDescent="0.25"/>
    <row r="191" s="72" customFormat="1" x14ac:dyDescent="0.25"/>
    <row r="192" s="72" customFormat="1" x14ac:dyDescent="0.25"/>
    <row r="193" s="72" customFormat="1" x14ac:dyDescent="0.25"/>
    <row r="194" s="72" customFormat="1" x14ac:dyDescent="0.25"/>
    <row r="195" s="72" customFormat="1" x14ac:dyDescent="0.25"/>
    <row r="196" s="72" customFormat="1" x14ac:dyDescent="0.25"/>
    <row r="197" s="72" customFormat="1" x14ac:dyDescent="0.25"/>
    <row r="198" s="72" customFormat="1" x14ac:dyDescent="0.25"/>
    <row r="199" s="72" customFormat="1" x14ac:dyDescent="0.25"/>
    <row r="200" s="72" customFormat="1" x14ac:dyDescent="0.25"/>
    <row r="201" s="72" customFormat="1" x14ac:dyDescent="0.25"/>
    <row r="202" s="72" customFormat="1" x14ac:dyDescent="0.25"/>
    <row r="203" s="72" customFormat="1" x14ac:dyDescent="0.25"/>
    <row r="204" s="72" customFormat="1" x14ac:dyDescent="0.25"/>
    <row r="205" s="72" customFormat="1" x14ac:dyDescent="0.25"/>
    <row r="206" s="72" customFormat="1" x14ac:dyDescent="0.25"/>
    <row r="207" s="72" customFormat="1" x14ac:dyDescent="0.25"/>
    <row r="208" s="72" customFormat="1" x14ac:dyDescent="0.25"/>
    <row r="209" s="72" customFormat="1" x14ac:dyDescent="0.25"/>
    <row r="210" s="72" customFormat="1" x14ac:dyDescent="0.25"/>
    <row r="211" s="72" customFormat="1" x14ac:dyDescent="0.25"/>
    <row r="212" s="72" customFormat="1" x14ac:dyDescent="0.25"/>
    <row r="213" s="72" customFormat="1" x14ac:dyDescent="0.25"/>
    <row r="214" s="72" customFormat="1" x14ac:dyDescent="0.25"/>
    <row r="215" s="72" customFormat="1" x14ac:dyDescent="0.25"/>
    <row r="216" s="72" customFormat="1" x14ac:dyDescent="0.25"/>
    <row r="217" s="72" customFormat="1" x14ac:dyDescent="0.25"/>
    <row r="218" s="72" customFormat="1" x14ac:dyDescent="0.25"/>
    <row r="219" s="72" customFormat="1" x14ac:dyDescent="0.25"/>
    <row r="220" s="72" customFormat="1" x14ac:dyDescent="0.25"/>
    <row r="221" s="72" customFormat="1" x14ac:dyDescent="0.25"/>
    <row r="222" s="72" customFormat="1" x14ac:dyDescent="0.25"/>
    <row r="223" s="72" customFormat="1" x14ac:dyDescent="0.25"/>
    <row r="224" s="72" customFormat="1" x14ac:dyDescent="0.25"/>
    <row r="225" s="72" customFormat="1" x14ac:dyDescent="0.25"/>
    <row r="226" s="72" customFormat="1" x14ac:dyDescent="0.25"/>
    <row r="227" s="72" customFormat="1" x14ac:dyDescent="0.25"/>
    <row r="228" s="72" customFormat="1" x14ac:dyDescent="0.25"/>
    <row r="229" s="72" customFormat="1" x14ac:dyDescent="0.25"/>
    <row r="230" s="72" customFormat="1" x14ac:dyDescent="0.25"/>
    <row r="231" s="72" customFormat="1" x14ac:dyDescent="0.25"/>
    <row r="232" s="72" customFormat="1" x14ac:dyDescent="0.25"/>
    <row r="233" s="72" customFormat="1" x14ac:dyDescent="0.25"/>
    <row r="234" s="72" customFormat="1" x14ac:dyDescent="0.25"/>
    <row r="235" s="72" customFormat="1" x14ac:dyDescent="0.25"/>
    <row r="236" s="72" customFormat="1" x14ac:dyDescent="0.25"/>
    <row r="237" s="72" customFormat="1" x14ac:dyDescent="0.25"/>
    <row r="238" s="72" customFormat="1" x14ac:dyDescent="0.25"/>
    <row r="239" s="72" customFormat="1" x14ac:dyDescent="0.25"/>
    <row r="240" s="72" customFormat="1" x14ac:dyDescent="0.25"/>
    <row r="241" s="72" customFormat="1" x14ac:dyDescent="0.25"/>
    <row r="242" s="72" customFormat="1" x14ac:dyDescent="0.25"/>
    <row r="243" s="72" customFormat="1" x14ac:dyDescent="0.25"/>
    <row r="244" s="72" customFormat="1" x14ac:dyDescent="0.25"/>
    <row r="245" s="72" customFormat="1" x14ac:dyDescent="0.25"/>
    <row r="246" s="72" customFormat="1" x14ac:dyDescent="0.25"/>
    <row r="247" s="72" customFormat="1" x14ac:dyDescent="0.25"/>
    <row r="248" s="72" customFormat="1" x14ac:dyDescent="0.25"/>
    <row r="249" s="72" customFormat="1" x14ac:dyDescent="0.25"/>
    <row r="250" s="72" customFormat="1" x14ac:dyDescent="0.25"/>
    <row r="251" s="72" customFormat="1" x14ac:dyDescent="0.25"/>
    <row r="252" s="72" customFormat="1" x14ac:dyDescent="0.25"/>
    <row r="253" s="72" customFormat="1" x14ac:dyDescent="0.25"/>
    <row r="254" s="72" customFormat="1" x14ac:dyDescent="0.25"/>
    <row r="255" s="72" customFormat="1" x14ac:dyDescent="0.25"/>
    <row r="256" s="72" customFormat="1" x14ac:dyDescent="0.25"/>
    <row r="257" s="72" customFormat="1" x14ac:dyDescent="0.25"/>
    <row r="258" s="72" customFormat="1" x14ac:dyDescent="0.25"/>
    <row r="259" s="72" customFormat="1" x14ac:dyDescent="0.25"/>
    <row r="260" s="72" customFormat="1" x14ac:dyDescent="0.25"/>
    <row r="261" s="72" customFormat="1" x14ac:dyDescent="0.25"/>
    <row r="262" s="72" customFormat="1" x14ac:dyDescent="0.25"/>
    <row r="263" s="72" customFormat="1" x14ac:dyDescent="0.25"/>
    <row r="264" s="72" customFormat="1" x14ac:dyDescent="0.25"/>
    <row r="265" s="72" customFormat="1" x14ac:dyDescent="0.25"/>
    <row r="266" s="72" customFormat="1" x14ac:dyDescent="0.25"/>
    <row r="267" s="72" customFormat="1" x14ac:dyDescent="0.25"/>
    <row r="268" s="72" customFormat="1" x14ac:dyDescent="0.25"/>
    <row r="269" s="72" customFormat="1" x14ac:dyDescent="0.25"/>
    <row r="270" s="72" customFormat="1" x14ac:dyDescent="0.25"/>
    <row r="271" s="72" customFormat="1" x14ac:dyDescent="0.25"/>
    <row r="272" s="72" customFormat="1" x14ac:dyDescent="0.25"/>
    <row r="273" s="72" customFormat="1" x14ac:dyDescent="0.25"/>
    <row r="274" s="72" customFormat="1" x14ac:dyDescent="0.25"/>
    <row r="275" s="72" customFormat="1" x14ac:dyDescent="0.25"/>
    <row r="276" s="72" customFormat="1" x14ac:dyDescent="0.25"/>
    <row r="277" s="72" customFormat="1" x14ac:dyDescent="0.25"/>
    <row r="278" s="72" customFormat="1" x14ac:dyDescent="0.25"/>
    <row r="279" s="72" customFormat="1" x14ac:dyDescent="0.25"/>
    <row r="280" s="72" customFormat="1" x14ac:dyDescent="0.25"/>
    <row r="281" s="72" customFormat="1" x14ac:dyDescent="0.25"/>
    <row r="282" s="72" customFormat="1" x14ac:dyDescent="0.25"/>
    <row r="283" s="72" customFormat="1" x14ac:dyDescent="0.25"/>
    <row r="284" s="72" customFormat="1" x14ac:dyDescent="0.25"/>
    <row r="285" s="72" customFormat="1" x14ac:dyDescent="0.25"/>
    <row r="286" s="72" customFormat="1" x14ac:dyDescent="0.25"/>
    <row r="287" s="72" customFormat="1" x14ac:dyDescent="0.25"/>
    <row r="288" s="72" customFormat="1" x14ac:dyDescent="0.25"/>
    <row r="289" s="72" customFormat="1" x14ac:dyDescent="0.25"/>
    <row r="290" s="72" customFormat="1" x14ac:dyDescent="0.25"/>
    <row r="291" s="72" customFormat="1" x14ac:dyDescent="0.25"/>
    <row r="292" s="72" customFormat="1" x14ac:dyDescent="0.25"/>
    <row r="293" s="72" customFormat="1" x14ac:dyDescent="0.25"/>
    <row r="294" s="72" customFormat="1" x14ac:dyDescent="0.25"/>
    <row r="295" s="72" customFormat="1" x14ac:dyDescent="0.25"/>
    <row r="296" s="72" customFormat="1" x14ac:dyDescent="0.25"/>
    <row r="297" s="72" customFormat="1" x14ac:dyDescent="0.25"/>
    <row r="298" s="72" customFormat="1" x14ac:dyDescent="0.25"/>
    <row r="299" s="72" customFormat="1" x14ac:dyDescent="0.25"/>
    <row r="300" s="72" customFormat="1" x14ac:dyDescent="0.25"/>
    <row r="301" s="72" customFormat="1" x14ac:dyDescent="0.25"/>
    <row r="302" s="72" customFormat="1" x14ac:dyDescent="0.25"/>
    <row r="303" s="72" customFormat="1" x14ac:dyDescent="0.25"/>
    <row r="304" s="72" customFormat="1" x14ac:dyDescent="0.25"/>
    <row r="305" s="72" customFormat="1" x14ac:dyDescent="0.25"/>
    <row r="306" s="72" customFormat="1" x14ac:dyDescent="0.25"/>
    <row r="307" s="72" customFormat="1" x14ac:dyDescent="0.25"/>
    <row r="308" s="72" customFormat="1" x14ac:dyDescent="0.25"/>
    <row r="309" s="72" customFormat="1" x14ac:dyDescent="0.25"/>
    <row r="310" s="72" customFormat="1" x14ac:dyDescent="0.25"/>
    <row r="311" s="72" customFormat="1" x14ac:dyDescent="0.25"/>
    <row r="312" s="72" customFormat="1" x14ac:dyDescent="0.25"/>
    <row r="313" s="72" customFormat="1" x14ac:dyDescent="0.25"/>
    <row r="314" s="72" customFormat="1" x14ac:dyDescent="0.25"/>
    <row r="315" s="72" customFormat="1" x14ac:dyDescent="0.25"/>
    <row r="316" s="72" customFormat="1" x14ac:dyDescent="0.25"/>
    <row r="317" s="72" customFormat="1" x14ac:dyDescent="0.25"/>
    <row r="318" s="72" customFormat="1" x14ac:dyDescent="0.25"/>
    <row r="319" s="72" customFormat="1" x14ac:dyDescent="0.25"/>
    <row r="320" s="72" customFormat="1" x14ac:dyDescent="0.25"/>
    <row r="321" s="72" customFormat="1" x14ac:dyDescent="0.25"/>
    <row r="322" s="72" customFormat="1" x14ac:dyDescent="0.25"/>
    <row r="323" s="72" customFormat="1" x14ac:dyDescent="0.25"/>
    <row r="324" s="72" customFormat="1" x14ac:dyDescent="0.25"/>
    <row r="325" s="72" customFormat="1" x14ac:dyDescent="0.25"/>
    <row r="326" s="72" customFormat="1" x14ac:dyDescent="0.25"/>
    <row r="327" s="72" customFormat="1" x14ac:dyDescent="0.25"/>
    <row r="328" s="72" customFormat="1" x14ac:dyDescent="0.25"/>
    <row r="329" s="72" customFormat="1" x14ac:dyDescent="0.25"/>
    <row r="330" s="72" customFormat="1" x14ac:dyDescent="0.25"/>
    <row r="331" s="72" customFormat="1" x14ac:dyDescent="0.25"/>
    <row r="332" s="72" customFormat="1" x14ac:dyDescent="0.25"/>
    <row r="333" s="72" customFormat="1" x14ac:dyDescent="0.25"/>
    <row r="334" s="72" customFormat="1" x14ac:dyDescent="0.25"/>
    <row r="335" s="72" customFormat="1" x14ac:dyDescent="0.25"/>
    <row r="336" s="72" customFormat="1" x14ac:dyDescent="0.25"/>
    <row r="337" s="72" customFormat="1" x14ac:dyDescent="0.25"/>
    <row r="338" s="72" customFormat="1" x14ac:dyDescent="0.25"/>
    <row r="339" s="72" customFormat="1" x14ac:dyDescent="0.25"/>
    <row r="340" s="72" customFormat="1" x14ac:dyDescent="0.25"/>
    <row r="341" s="72" customFormat="1" x14ac:dyDescent="0.25"/>
    <row r="342" s="72" customFormat="1" x14ac:dyDescent="0.25"/>
    <row r="343" s="72" customFormat="1" x14ac:dyDescent="0.25"/>
    <row r="344" s="72" customFormat="1" x14ac:dyDescent="0.25"/>
    <row r="345" s="72" customFormat="1" x14ac:dyDescent="0.25"/>
    <row r="346" s="72" customFormat="1" x14ac:dyDescent="0.25"/>
    <row r="347" s="72" customFormat="1" x14ac:dyDescent="0.25"/>
    <row r="348" s="72" customFormat="1" x14ac:dyDescent="0.25"/>
    <row r="349" s="72" customFormat="1" x14ac:dyDescent="0.25"/>
    <row r="350" s="72" customFormat="1" x14ac:dyDescent="0.25"/>
    <row r="351" s="72" customFormat="1" x14ac:dyDescent="0.25"/>
    <row r="352" s="72" customFormat="1" x14ac:dyDescent="0.25"/>
    <row r="353" s="72" customFormat="1" x14ac:dyDescent="0.25"/>
    <row r="354" s="72" customFormat="1" x14ac:dyDescent="0.25"/>
    <row r="355" s="72" customFormat="1" x14ac:dyDescent="0.25"/>
    <row r="356" s="72" customFormat="1" x14ac:dyDescent="0.25"/>
    <row r="357" s="72" customFormat="1" x14ac:dyDescent="0.25"/>
    <row r="358" s="72" customFormat="1" x14ac:dyDescent="0.25"/>
    <row r="359" s="72" customFormat="1" x14ac:dyDescent="0.25"/>
    <row r="360" s="72" customFormat="1" x14ac:dyDescent="0.25"/>
    <row r="361" s="72" customFormat="1" x14ac:dyDescent="0.25"/>
    <row r="362" s="72" customFormat="1" x14ac:dyDescent="0.25"/>
    <row r="363" s="72" customFormat="1" x14ac:dyDescent="0.25"/>
    <row r="364" s="72" customFormat="1" x14ac:dyDescent="0.25"/>
    <row r="365" s="72" customFormat="1" x14ac:dyDescent="0.25"/>
    <row r="366" s="72" customFormat="1" x14ac:dyDescent="0.25"/>
    <row r="367" s="72" customFormat="1" x14ac:dyDescent="0.25"/>
    <row r="368" s="72" customFormat="1" x14ac:dyDescent="0.25"/>
    <row r="369" s="72" customFormat="1" x14ac:dyDescent="0.25"/>
    <row r="370" s="72" customFormat="1" x14ac:dyDescent="0.25"/>
    <row r="371" s="72" customFormat="1" x14ac:dyDescent="0.25"/>
    <row r="372" s="72" customFormat="1" x14ac:dyDescent="0.25"/>
    <row r="373" s="72" customFormat="1" x14ac:dyDescent="0.25"/>
    <row r="374" s="72" customFormat="1" x14ac:dyDescent="0.25"/>
    <row r="375" s="72" customFormat="1" x14ac:dyDescent="0.25"/>
    <row r="376" s="72" customFormat="1" x14ac:dyDescent="0.25"/>
    <row r="377" s="72" customFormat="1" x14ac:dyDescent="0.25"/>
    <row r="378" s="72" customFormat="1" x14ac:dyDescent="0.25"/>
    <row r="379" s="72" customFormat="1" x14ac:dyDescent="0.25"/>
    <row r="380" s="72" customFormat="1" x14ac:dyDescent="0.25"/>
    <row r="381" s="72" customFormat="1" x14ac:dyDescent="0.25"/>
    <row r="382" s="72" customFormat="1" x14ac:dyDescent="0.25"/>
    <row r="383" s="72" customFormat="1" x14ac:dyDescent="0.25"/>
    <row r="384" s="72" customFormat="1" x14ac:dyDescent="0.25"/>
    <row r="385" s="72" customFormat="1" x14ac:dyDescent="0.25"/>
    <row r="386" s="72" customFormat="1" x14ac:dyDescent="0.25"/>
    <row r="387" s="72" customFormat="1" x14ac:dyDescent="0.25"/>
    <row r="388" s="72" customFormat="1" x14ac:dyDescent="0.25"/>
    <row r="389" s="72" customFormat="1" x14ac:dyDescent="0.25"/>
    <row r="390" s="72" customFormat="1" x14ac:dyDescent="0.25"/>
    <row r="391" s="72" customFormat="1" x14ac:dyDescent="0.25"/>
    <row r="392" s="72" customFormat="1" x14ac:dyDescent="0.25"/>
    <row r="393" s="72" customFormat="1" x14ac:dyDescent="0.25"/>
    <row r="394" s="72" customFormat="1" x14ac:dyDescent="0.25"/>
    <row r="395" s="72" customFormat="1" x14ac:dyDescent="0.25"/>
    <row r="396" s="72" customFormat="1" x14ac:dyDescent="0.25"/>
    <row r="397" s="72" customFormat="1" x14ac:dyDescent="0.25"/>
    <row r="398" s="72" customFormat="1" x14ac:dyDescent="0.25"/>
    <row r="399" s="72" customFormat="1" x14ac:dyDescent="0.25"/>
    <row r="400" s="72" customFormat="1" x14ac:dyDescent="0.25"/>
    <row r="401" s="72" customFormat="1" x14ac:dyDescent="0.25"/>
    <row r="402" s="72" customFormat="1" x14ac:dyDescent="0.25"/>
    <row r="403" s="72" customFormat="1" x14ac:dyDescent="0.25"/>
    <row r="404" s="72" customFormat="1" x14ac:dyDescent="0.25"/>
    <row r="405" s="72" customFormat="1" x14ac:dyDescent="0.25"/>
    <row r="406" s="72" customFormat="1" x14ac:dyDescent="0.25"/>
    <row r="407" s="72" customFormat="1" x14ac:dyDescent="0.25"/>
    <row r="408" s="72" customFormat="1" x14ac:dyDescent="0.25"/>
    <row r="409" s="72" customFormat="1" x14ac:dyDescent="0.25"/>
    <row r="410" s="72" customFormat="1" x14ac:dyDescent="0.25"/>
    <row r="411" s="72" customFormat="1" x14ac:dyDescent="0.25"/>
    <row r="412" s="72" customFormat="1" x14ac:dyDescent="0.25"/>
    <row r="413" s="72" customFormat="1" x14ac:dyDescent="0.25"/>
    <row r="414" s="72" customFormat="1" x14ac:dyDescent="0.25"/>
    <row r="415" s="72" customFormat="1" x14ac:dyDescent="0.25"/>
    <row r="416" s="72" customFormat="1" x14ac:dyDescent="0.25"/>
    <row r="417" s="72" customFormat="1" x14ac:dyDescent="0.25"/>
    <row r="418" s="72" customFormat="1" x14ac:dyDescent="0.25"/>
    <row r="419" s="72" customFormat="1" x14ac:dyDescent="0.25"/>
    <row r="420" s="72" customFormat="1" x14ac:dyDescent="0.25"/>
    <row r="421" s="72" customFormat="1" x14ac:dyDescent="0.25"/>
    <row r="422" s="72" customFormat="1" x14ac:dyDescent="0.25"/>
    <row r="423" s="72" customFormat="1" x14ac:dyDescent="0.25"/>
    <row r="424" s="72" customFormat="1" x14ac:dyDescent="0.25"/>
    <row r="425" s="72" customFormat="1" x14ac:dyDescent="0.25"/>
    <row r="426" s="72" customFormat="1" x14ac:dyDescent="0.25"/>
    <row r="427" s="72" customFormat="1" x14ac:dyDescent="0.25"/>
    <row r="428" s="72" customFormat="1" x14ac:dyDescent="0.25"/>
    <row r="429" s="72" customFormat="1" x14ac:dyDescent="0.25"/>
    <row r="430" s="72" customFormat="1" x14ac:dyDescent="0.25"/>
    <row r="431" s="72" customFormat="1" x14ac:dyDescent="0.25"/>
    <row r="432" s="72" customFormat="1" x14ac:dyDescent="0.25"/>
    <row r="433" s="72" customFormat="1" x14ac:dyDescent="0.25"/>
    <row r="434" s="72" customFormat="1" x14ac:dyDescent="0.25"/>
    <row r="435" s="72" customFormat="1" x14ac:dyDescent="0.25"/>
    <row r="436" s="72" customFormat="1" x14ac:dyDescent="0.25"/>
    <row r="437" s="72" customFormat="1" x14ac:dyDescent="0.25"/>
    <row r="438" s="72" customFormat="1" x14ac:dyDescent="0.25"/>
    <row r="439" s="72" customFormat="1" x14ac:dyDescent="0.25"/>
    <row r="440" s="72" customFormat="1" x14ac:dyDescent="0.25"/>
    <row r="441" s="72" customFormat="1" x14ac:dyDescent="0.25"/>
    <row r="442" s="72" customFormat="1" x14ac:dyDescent="0.25"/>
    <row r="443" s="72" customFormat="1" x14ac:dyDescent="0.25"/>
    <row r="444" s="72" customFormat="1" x14ac:dyDescent="0.25"/>
    <row r="445" s="72" customFormat="1" x14ac:dyDescent="0.25"/>
    <row r="446" s="72" customFormat="1" x14ac:dyDescent="0.25"/>
    <row r="447" s="72" customFormat="1" x14ac:dyDescent="0.25"/>
    <row r="448" s="72" customFormat="1" x14ac:dyDescent="0.25"/>
    <row r="449" s="72" customFormat="1" x14ac:dyDescent="0.25"/>
    <row r="450" s="72" customFormat="1" x14ac:dyDescent="0.25"/>
    <row r="451" s="72" customFormat="1" x14ac:dyDescent="0.25"/>
    <row r="452" s="72" customFormat="1" x14ac:dyDescent="0.25"/>
    <row r="453" s="72" customFormat="1" x14ac:dyDescent="0.25"/>
    <row r="454" s="72" customFormat="1" x14ac:dyDescent="0.25"/>
    <row r="455" s="72" customFormat="1" x14ac:dyDescent="0.25"/>
    <row r="456" s="72" customFormat="1" x14ac:dyDescent="0.25"/>
    <row r="457" s="72" customFormat="1" x14ac:dyDescent="0.25"/>
    <row r="458" s="72" customFormat="1" x14ac:dyDescent="0.25"/>
    <row r="459" s="72" customFormat="1" x14ac:dyDescent="0.25"/>
    <row r="460" s="72" customFormat="1" x14ac:dyDescent="0.25"/>
    <row r="461" s="72" customFormat="1" x14ac:dyDescent="0.25"/>
    <row r="462" s="72" customFormat="1" x14ac:dyDescent="0.25"/>
    <row r="463" s="72" customFormat="1" x14ac:dyDescent="0.25"/>
    <row r="464" s="72" customFormat="1" x14ac:dyDescent="0.25"/>
    <row r="465" s="72" customFormat="1" x14ac:dyDescent="0.25"/>
    <row r="466" s="72" customFormat="1" x14ac:dyDescent="0.25"/>
    <row r="467" s="72" customFormat="1" x14ac:dyDescent="0.25"/>
    <row r="468" s="72" customFormat="1" x14ac:dyDescent="0.25"/>
    <row r="469" s="72" customFormat="1" x14ac:dyDescent="0.25"/>
    <row r="470" s="72" customFormat="1" x14ac:dyDescent="0.25"/>
    <row r="471" s="72" customFormat="1" x14ac:dyDescent="0.25"/>
    <row r="472" s="72" customFormat="1" x14ac:dyDescent="0.25"/>
    <row r="473" s="72" customFormat="1" x14ac:dyDescent="0.25"/>
    <row r="474" s="72" customFormat="1" x14ac:dyDescent="0.25"/>
    <row r="475" s="72" customFormat="1" x14ac:dyDescent="0.25"/>
    <row r="476" s="72" customFormat="1" x14ac:dyDescent="0.25"/>
    <row r="477" s="72" customFormat="1" x14ac:dyDescent="0.25"/>
    <row r="478" s="72" customFormat="1" x14ac:dyDescent="0.25"/>
    <row r="479" s="72" customFormat="1" x14ac:dyDescent="0.25"/>
    <row r="480" s="72" customFormat="1" x14ac:dyDescent="0.25"/>
    <row r="481" s="72" customFormat="1" x14ac:dyDescent="0.25"/>
    <row r="482" s="72" customFormat="1" x14ac:dyDescent="0.25"/>
    <row r="483" s="72" customFormat="1" x14ac:dyDescent="0.25"/>
    <row r="484" s="72" customFormat="1" x14ac:dyDescent="0.25"/>
    <row r="485" s="72" customFormat="1" x14ac:dyDescent="0.25"/>
    <row r="486" s="72" customFormat="1" x14ac:dyDescent="0.25"/>
    <row r="487" s="72" customFormat="1" x14ac:dyDescent="0.25"/>
    <row r="488" s="72" customFormat="1" x14ac:dyDescent="0.25"/>
    <row r="489" s="72" customFormat="1" x14ac:dyDescent="0.25"/>
    <row r="490" s="72" customFormat="1" x14ac:dyDescent="0.25"/>
    <row r="491" s="72" customFormat="1" x14ac:dyDescent="0.25"/>
    <row r="492" s="72" customFormat="1" x14ac:dyDescent="0.25"/>
    <row r="493" s="72" customFormat="1" x14ac:dyDescent="0.25"/>
    <row r="494" s="72" customFormat="1" x14ac:dyDescent="0.25"/>
    <row r="495" s="72" customFormat="1" x14ac:dyDescent="0.25"/>
    <row r="496" s="72" customFormat="1" x14ac:dyDescent="0.25"/>
    <row r="497" s="72" customFormat="1" x14ac:dyDescent="0.25"/>
    <row r="498" s="72" customFormat="1" x14ac:dyDescent="0.25"/>
    <row r="499" s="72" customFormat="1" x14ac:dyDescent="0.25"/>
    <row r="500" s="72" customFormat="1" x14ac:dyDescent="0.25"/>
    <row r="501" s="72" customFormat="1" x14ac:dyDescent="0.25"/>
    <row r="502" s="72" customFormat="1" x14ac:dyDescent="0.25"/>
    <row r="503" s="72" customFormat="1" x14ac:dyDescent="0.25"/>
    <row r="504" s="72" customFormat="1" x14ac:dyDescent="0.25"/>
    <row r="505" s="72" customFormat="1" x14ac:dyDescent="0.25"/>
    <row r="506" s="72" customFormat="1" x14ac:dyDescent="0.25"/>
    <row r="507" s="72" customFormat="1" x14ac:dyDescent="0.25"/>
    <row r="508" s="72" customFormat="1" x14ac:dyDescent="0.25"/>
    <row r="509" s="72" customFormat="1" x14ac:dyDescent="0.25"/>
    <row r="510" s="72" customFormat="1" x14ac:dyDescent="0.25"/>
    <row r="511" s="72" customFormat="1" x14ac:dyDescent="0.25"/>
    <row r="512" s="72" customFormat="1" x14ac:dyDescent="0.25"/>
    <row r="513" s="72" customFormat="1" x14ac:dyDescent="0.25"/>
    <row r="514" s="72" customFormat="1" x14ac:dyDescent="0.25"/>
    <row r="515" s="72" customFormat="1" x14ac:dyDescent="0.25"/>
    <row r="516" s="72" customFormat="1" x14ac:dyDescent="0.25"/>
    <row r="517" s="72" customFormat="1" x14ac:dyDescent="0.25"/>
    <row r="518" s="72" customFormat="1" x14ac:dyDescent="0.25"/>
    <row r="519" s="72" customFormat="1" x14ac:dyDescent="0.25"/>
    <row r="520" s="72" customFormat="1" x14ac:dyDescent="0.25"/>
    <row r="521" s="72" customFormat="1" x14ac:dyDescent="0.25"/>
    <row r="522" s="72" customFormat="1" x14ac:dyDescent="0.25"/>
    <row r="523" s="72" customFormat="1" x14ac:dyDescent="0.25"/>
    <row r="524" s="72" customFormat="1" x14ac:dyDescent="0.25"/>
    <row r="525" s="72" customFormat="1" x14ac:dyDescent="0.25"/>
    <row r="526" s="72" customFormat="1" x14ac:dyDescent="0.25"/>
    <row r="527" s="72" customFormat="1" x14ac:dyDescent="0.25"/>
    <row r="528" s="72" customFormat="1" x14ac:dyDescent="0.25"/>
    <row r="529" s="72" customFormat="1" x14ac:dyDescent="0.25"/>
    <row r="530" s="72" customFormat="1" x14ac:dyDescent="0.25"/>
    <row r="531" s="72" customFormat="1" x14ac:dyDescent="0.25"/>
    <row r="532" s="72" customFormat="1" x14ac:dyDescent="0.25"/>
    <row r="533" s="72" customFormat="1" x14ac:dyDescent="0.25"/>
    <row r="534" s="72" customFormat="1" x14ac:dyDescent="0.25"/>
    <row r="535" s="72" customFormat="1" x14ac:dyDescent="0.25"/>
    <row r="536" s="72" customFormat="1" x14ac:dyDescent="0.25"/>
    <row r="537" s="72" customFormat="1" x14ac:dyDescent="0.25"/>
    <row r="538" s="72" customFormat="1" x14ac:dyDescent="0.25"/>
    <row r="539" s="72" customFormat="1" x14ac:dyDescent="0.25"/>
    <row r="540" s="72" customFormat="1" x14ac:dyDescent="0.25"/>
    <row r="541" s="72" customFormat="1" x14ac:dyDescent="0.25"/>
    <row r="542" s="72" customFormat="1" x14ac:dyDescent="0.25"/>
    <row r="543" s="72" customFormat="1" x14ac:dyDescent="0.25"/>
    <row r="544" s="72" customFormat="1" x14ac:dyDescent="0.25"/>
    <row r="545" s="72" customFormat="1" x14ac:dyDescent="0.25"/>
    <row r="546" s="72" customFormat="1" x14ac:dyDescent="0.25"/>
    <row r="547" s="72" customFormat="1" x14ac:dyDescent="0.25"/>
    <row r="548" s="72" customFormat="1" x14ac:dyDescent="0.25"/>
    <row r="549" s="72" customFormat="1" x14ac:dyDescent="0.25"/>
    <row r="550" s="72" customFormat="1" x14ac:dyDescent="0.25"/>
    <row r="551" s="72" customFormat="1" x14ac:dyDescent="0.25"/>
    <row r="552" s="72" customFormat="1" x14ac:dyDescent="0.25"/>
    <row r="553" s="72" customFormat="1" x14ac:dyDescent="0.25"/>
    <row r="554" s="72" customFormat="1" x14ac:dyDescent="0.25"/>
    <row r="555" s="72" customFormat="1" x14ac:dyDescent="0.25"/>
    <row r="556" s="72" customFormat="1" x14ac:dyDescent="0.25"/>
    <row r="557" s="72" customFormat="1" x14ac:dyDescent="0.25"/>
    <row r="558" s="72" customFormat="1" x14ac:dyDescent="0.25"/>
    <row r="559" s="72" customFormat="1" x14ac:dyDescent="0.25"/>
    <row r="560" s="72" customFormat="1" x14ac:dyDescent="0.25"/>
    <row r="561" s="72" customFormat="1" x14ac:dyDescent="0.25"/>
    <row r="562" s="72" customFormat="1" x14ac:dyDescent="0.25"/>
    <row r="563" s="72" customFormat="1" x14ac:dyDescent="0.25"/>
    <row r="564" s="72" customFormat="1" x14ac:dyDescent="0.25"/>
    <row r="565" s="72" customFormat="1" x14ac:dyDescent="0.25"/>
    <row r="566" s="72" customFormat="1" x14ac:dyDescent="0.25"/>
    <row r="567" s="72" customFormat="1" x14ac:dyDescent="0.25"/>
    <row r="568" s="72" customFormat="1" x14ac:dyDescent="0.25"/>
    <row r="569" s="72" customFormat="1" x14ac:dyDescent="0.25"/>
    <row r="570" s="72" customFormat="1" x14ac:dyDescent="0.25"/>
    <row r="571" s="72" customFormat="1" x14ac:dyDescent="0.25"/>
    <row r="572" s="72" customFormat="1" x14ac:dyDescent="0.25"/>
    <row r="573" s="72" customFormat="1" x14ac:dyDescent="0.25"/>
    <row r="574" s="72" customFormat="1" x14ac:dyDescent="0.25"/>
    <row r="575" s="72" customFormat="1" x14ac:dyDescent="0.25"/>
    <row r="576" s="72" customFormat="1" x14ac:dyDescent="0.25"/>
    <row r="577" s="72" customFormat="1" x14ac:dyDescent="0.25"/>
    <row r="578" s="72" customFormat="1" x14ac:dyDescent="0.25"/>
    <row r="579" s="72" customFormat="1" x14ac:dyDescent="0.25"/>
    <row r="580" s="72" customFormat="1" x14ac:dyDescent="0.25"/>
    <row r="581" s="72" customFormat="1" x14ac:dyDescent="0.25"/>
    <row r="582" s="72" customFormat="1" x14ac:dyDescent="0.25"/>
    <row r="583" s="72" customFormat="1" x14ac:dyDescent="0.25"/>
    <row r="584" s="72" customFormat="1" x14ac:dyDescent="0.25"/>
    <row r="585" s="72" customFormat="1" x14ac:dyDescent="0.25"/>
    <row r="586" s="72" customFormat="1" x14ac:dyDescent="0.25"/>
    <row r="587" s="72" customFormat="1" x14ac:dyDescent="0.25"/>
    <row r="588" s="72" customFormat="1" x14ac:dyDescent="0.25"/>
    <row r="589" s="72" customFormat="1" x14ac:dyDescent="0.25"/>
    <row r="590" s="72" customFormat="1" x14ac:dyDescent="0.25"/>
    <row r="591" s="72" customFormat="1" x14ac:dyDescent="0.25"/>
    <row r="592" s="72" customFormat="1" x14ac:dyDescent="0.25"/>
    <row r="593" s="72" customFormat="1" x14ac:dyDescent="0.25"/>
    <row r="594" s="72" customFormat="1" x14ac:dyDescent="0.25"/>
    <row r="595" s="72" customFormat="1" x14ac:dyDescent="0.25"/>
    <row r="596" s="72" customFormat="1" x14ac:dyDescent="0.25"/>
    <row r="597" s="72" customFormat="1" x14ac:dyDescent="0.25"/>
    <row r="598" s="72" customFormat="1" x14ac:dyDescent="0.25"/>
    <row r="599" s="72" customFormat="1" x14ac:dyDescent="0.25"/>
    <row r="600" s="72" customFormat="1" x14ac:dyDescent="0.25"/>
    <row r="601" s="72" customFormat="1" x14ac:dyDescent="0.25"/>
    <row r="602" s="72" customFormat="1" x14ac:dyDescent="0.25"/>
    <row r="603" s="72" customFormat="1" x14ac:dyDescent="0.25"/>
    <row r="604" s="72" customFormat="1" x14ac:dyDescent="0.25"/>
    <row r="605" s="72" customFormat="1" x14ac:dyDescent="0.25"/>
    <row r="606" s="72" customFormat="1" x14ac:dyDescent="0.25"/>
    <row r="607" s="72" customFormat="1" x14ac:dyDescent="0.25"/>
    <row r="608" s="72" customFormat="1" x14ac:dyDescent="0.25"/>
    <row r="609" s="72" customFormat="1" x14ac:dyDescent="0.25"/>
    <row r="610" s="72" customFormat="1" x14ac:dyDescent="0.25"/>
    <row r="611" s="72" customFormat="1" x14ac:dyDescent="0.25"/>
    <row r="612" s="72" customFormat="1" x14ac:dyDescent="0.25"/>
    <row r="613" s="72" customFormat="1" x14ac:dyDescent="0.25"/>
    <row r="614" s="72" customFormat="1" x14ac:dyDescent="0.25"/>
    <row r="615" s="72" customFormat="1" x14ac:dyDescent="0.25"/>
    <row r="616" s="72" customFormat="1" x14ac:dyDescent="0.25"/>
    <row r="617" s="72" customFormat="1" x14ac:dyDescent="0.25"/>
    <row r="618" s="72" customFormat="1" x14ac:dyDescent="0.25"/>
    <row r="619" s="72" customFormat="1" x14ac:dyDescent="0.25"/>
    <row r="620" s="72" customFormat="1" x14ac:dyDescent="0.25"/>
    <row r="621" s="72" customFormat="1" x14ac:dyDescent="0.25"/>
    <row r="622" s="72" customFormat="1" x14ac:dyDescent="0.25"/>
    <row r="623" s="72" customFormat="1" x14ac:dyDescent="0.25"/>
    <row r="624" s="72" customFormat="1" x14ac:dyDescent="0.25"/>
    <row r="625" s="72" customFormat="1" x14ac:dyDescent="0.25"/>
    <row r="626" s="72" customFormat="1" x14ac:dyDescent="0.25"/>
    <row r="627" s="72" customFormat="1" x14ac:dyDescent="0.25"/>
    <row r="628" s="72" customFormat="1" x14ac:dyDescent="0.25"/>
    <row r="629" s="72" customFormat="1" x14ac:dyDescent="0.25"/>
    <row r="630" s="72" customFormat="1" x14ac:dyDescent="0.25"/>
    <row r="631" s="72" customFormat="1" x14ac:dyDescent="0.25"/>
    <row r="632" s="72" customFormat="1" x14ac:dyDescent="0.25"/>
    <row r="633" s="72" customFormat="1" x14ac:dyDescent="0.25"/>
    <row r="634" s="72" customFormat="1" x14ac:dyDescent="0.25"/>
    <row r="635" s="72" customFormat="1" x14ac:dyDescent="0.25"/>
    <row r="636" s="72" customFormat="1" x14ac:dyDescent="0.25"/>
    <row r="637" s="72" customFormat="1" x14ac:dyDescent="0.25"/>
    <row r="638" s="72" customFormat="1" x14ac:dyDescent="0.25"/>
    <row r="639" s="72" customFormat="1" x14ac:dyDescent="0.25"/>
    <row r="640" s="72" customFormat="1" x14ac:dyDescent="0.25"/>
    <row r="641" s="72" customFormat="1" x14ac:dyDescent="0.25"/>
    <row r="642" s="72" customFormat="1" x14ac:dyDescent="0.25"/>
    <row r="643" s="72" customFormat="1" x14ac:dyDescent="0.25"/>
    <row r="644" s="72" customFormat="1" x14ac:dyDescent="0.25"/>
    <row r="645" s="72" customFormat="1" x14ac:dyDescent="0.25"/>
    <row r="646" s="72" customFormat="1" x14ac:dyDescent="0.25"/>
    <row r="647" s="72" customFormat="1" x14ac:dyDescent="0.25"/>
    <row r="648" s="72" customFormat="1" x14ac:dyDescent="0.25"/>
    <row r="649" s="72" customFormat="1" x14ac:dyDescent="0.25"/>
    <row r="650" s="72" customFormat="1" x14ac:dyDescent="0.25"/>
    <row r="651" s="72" customFormat="1" x14ac:dyDescent="0.25"/>
    <row r="652" s="72" customFormat="1" x14ac:dyDescent="0.25"/>
    <row r="653" s="72" customFormat="1" x14ac:dyDescent="0.25"/>
    <row r="654" s="72" customFormat="1" x14ac:dyDescent="0.25"/>
    <row r="655" s="72" customFormat="1" x14ac:dyDescent="0.25"/>
    <row r="656" s="72" customFormat="1" x14ac:dyDescent="0.25"/>
    <row r="657" s="72" customFormat="1" x14ac:dyDescent="0.25"/>
    <row r="658" s="72" customFormat="1" x14ac:dyDescent="0.25"/>
    <row r="659" s="72" customFormat="1" x14ac:dyDescent="0.25"/>
    <row r="660" s="72" customFormat="1" x14ac:dyDescent="0.25"/>
    <row r="661" s="72" customFormat="1" x14ac:dyDescent="0.25"/>
    <row r="662" s="72" customFormat="1" x14ac:dyDescent="0.25"/>
    <row r="663" s="72" customFormat="1" x14ac:dyDescent="0.25"/>
    <row r="664" s="72" customFormat="1" x14ac:dyDescent="0.25"/>
    <row r="665" s="72" customFormat="1" x14ac:dyDescent="0.25"/>
    <row r="666" s="72" customFormat="1" x14ac:dyDescent="0.25"/>
    <row r="667" s="72" customFormat="1" x14ac:dyDescent="0.25"/>
    <row r="668" s="72" customFormat="1" x14ac:dyDescent="0.25"/>
    <row r="669" s="72" customFormat="1" x14ac:dyDescent="0.25"/>
    <row r="670" s="72" customFormat="1" x14ac:dyDescent="0.25"/>
    <row r="671" s="72" customFormat="1" x14ac:dyDescent="0.25"/>
    <row r="672" s="72" customFormat="1" x14ac:dyDescent="0.25"/>
    <row r="673" s="72" customFormat="1" x14ac:dyDescent="0.25"/>
    <row r="674" s="72" customFormat="1" x14ac:dyDescent="0.25"/>
    <row r="675" s="72" customFormat="1" x14ac:dyDescent="0.25"/>
    <row r="676" s="72" customFormat="1" x14ac:dyDescent="0.25"/>
    <row r="677" s="72" customFormat="1" x14ac:dyDescent="0.25"/>
    <row r="678" s="72" customFormat="1" x14ac:dyDescent="0.25"/>
    <row r="679" s="72" customFormat="1" x14ac:dyDescent="0.25"/>
    <row r="680" s="72" customFormat="1" x14ac:dyDescent="0.25"/>
    <row r="681" s="72" customFormat="1" x14ac:dyDescent="0.25"/>
    <row r="682" s="72" customFormat="1" x14ac:dyDescent="0.25"/>
    <row r="683" s="72" customFormat="1" x14ac:dyDescent="0.25"/>
    <row r="684" s="72" customFormat="1" x14ac:dyDescent="0.25"/>
    <row r="685" s="72" customFormat="1" x14ac:dyDescent="0.25"/>
    <row r="686" s="72" customFormat="1" x14ac:dyDescent="0.25"/>
    <row r="687" s="72" customFormat="1" x14ac:dyDescent="0.25"/>
    <row r="688" s="72" customFormat="1" x14ac:dyDescent="0.25"/>
    <row r="689" s="72" customFormat="1" x14ac:dyDescent="0.25"/>
    <row r="690" s="72" customFormat="1" x14ac:dyDescent="0.25"/>
    <row r="691" s="72" customFormat="1" x14ac:dyDescent="0.25"/>
    <row r="692" s="72" customFormat="1" x14ac:dyDescent="0.25"/>
    <row r="693" s="72" customFormat="1" x14ac:dyDescent="0.25"/>
    <row r="694" s="72" customFormat="1" x14ac:dyDescent="0.25"/>
    <row r="695" s="72" customFormat="1" x14ac:dyDescent="0.25"/>
    <row r="696" s="72" customFormat="1" x14ac:dyDescent="0.25"/>
    <row r="697" s="72" customFormat="1" x14ac:dyDescent="0.25"/>
    <row r="698" s="72" customFormat="1" x14ac:dyDescent="0.25"/>
    <row r="699" s="72" customFormat="1" x14ac:dyDescent="0.25"/>
    <row r="700" s="72" customFormat="1" x14ac:dyDescent="0.25"/>
    <row r="701" s="72" customFormat="1" x14ac:dyDescent="0.25"/>
    <row r="702" s="72" customFormat="1" x14ac:dyDescent="0.25"/>
    <row r="703" s="72" customFormat="1" x14ac:dyDescent="0.25"/>
    <row r="704" s="72" customFormat="1" x14ac:dyDescent="0.25"/>
    <row r="705" s="72" customFormat="1" x14ac:dyDescent="0.25"/>
    <row r="706" s="72" customFormat="1" x14ac:dyDescent="0.25"/>
    <row r="707" s="72" customFormat="1" x14ac:dyDescent="0.25"/>
    <row r="708" s="72" customFormat="1" x14ac:dyDescent="0.25"/>
    <row r="709" s="72" customFormat="1" x14ac:dyDescent="0.25"/>
    <row r="710" s="72" customFormat="1" x14ac:dyDescent="0.25"/>
    <row r="711" s="72" customFormat="1" x14ac:dyDescent="0.25"/>
    <row r="712" s="72" customFormat="1" x14ac:dyDescent="0.25"/>
    <row r="713" s="72" customFormat="1" x14ac:dyDescent="0.25"/>
    <row r="714" s="72" customFormat="1" x14ac:dyDescent="0.25"/>
    <row r="715" s="72" customFormat="1" x14ac:dyDescent="0.25"/>
    <row r="716" s="72" customFormat="1" x14ac:dyDescent="0.25"/>
    <row r="717" s="72" customFormat="1" x14ac:dyDescent="0.25"/>
    <row r="718" s="72" customFormat="1" x14ac:dyDescent="0.25"/>
    <row r="719" s="72" customFormat="1" x14ac:dyDescent="0.25"/>
    <row r="720" s="72" customFormat="1" x14ac:dyDescent="0.25"/>
    <row r="721" s="72" customFormat="1" x14ac:dyDescent="0.25"/>
    <row r="722" s="72" customFormat="1" x14ac:dyDescent="0.25"/>
    <row r="723" s="72" customFormat="1" x14ac:dyDescent="0.25"/>
    <row r="724" s="72" customFormat="1" x14ac:dyDescent="0.25"/>
    <row r="725" s="72" customFormat="1" x14ac:dyDescent="0.25"/>
    <row r="726" s="72" customFormat="1" x14ac:dyDescent="0.25"/>
    <row r="727" s="72" customFormat="1" x14ac:dyDescent="0.25"/>
    <row r="728" s="72" customFormat="1" x14ac:dyDescent="0.25"/>
    <row r="729" s="72" customFormat="1" x14ac:dyDescent="0.25"/>
    <row r="730" s="72" customFormat="1" x14ac:dyDescent="0.25"/>
    <row r="731" s="72" customFormat="1" x14ac:dyDescent="0.25"/>
    <row r="732" s="72" customFormat="1" x14ac:dyDescent="0.25"/>
    <row r="733" s="72" customFormat="1" x14ac:dyDescent="0.25"/>
    <row r="734" s="72" customFormat="1" x14ac:dyDescent="0.25"/>
    <row r="735" s="72" customFormat="1" x14ac:dyDescent="0.25"/>
    <row r="736" s="72" customFormat="1" x14ac:dyDescent="0.25"/>
    <row r="737" s="72" customFormat="1" x14ac:dyDescent="0.25"/>
    <row r="738" s="72" customFormat="1" x14ac:dyDescent="0.25"/>
    <row r="739" s="72" customFormat="1" x14ac:dyDescent="0.25"/>
    <row r="740" s="72" customFormat="1" x14ac:dyDescent="0.25"/>
    <row r="741" s="72" customFormat="1" x14ac:dyDescent="0.25"/>
    <row r="742" s="72" customFormat="1" x14ac:dyDescent="0.25"/>
    <row r="743" s="72" customFormat="1" x14ac:dyDescent="0.25"/>
    <row r="744" s="72" customFormat="1" x14ac:dyDescent="0.25"/>
    <row r="745" s="72" customFormat="1" x14ac:dyDescent="0.25"/>
    <row r="746" s="72" customFormat="1" x14ac:dyDescent="0.25"/>
    <row r="747" s="72" customFormat="1" x14ac:dyDescent="0.25"/>
    <row r="748" s="72" customFormat="1" x14ac:dyDescent="0.25"/>
    <row r="749" s="72" customFormat="1" x14ac:dyDescent="0.25"/>
    <row r="750" s="72" customFormat="1" x14ac:dyDescent="0.25"/>
    <row r="751" s="72" customFormat="1" x14ac:dyDescent="0.25"/>
    <row r="752" s="72" customFormat="1" x14ac:dyDescent="0.25"/>
    <row r="753" s="72" customFormat="1" x14ac:dyDescent="0.25"/>
    <row r="754" s="72" customFormat="1" x14ac:dyDescent="0.25"/>
    <row r="755" s="72" customFormat="1" x14ac:dyDescent="0.25"/>
    <row r="756" s="72" customFormat="1" x14ac:dyDescent="0.25"/>
    <row r="757" s="72" customFormat="1" x14ac:dyDescent="0.25"/>
    <row r="758" s="72" customFormat="1" x14ac:dyDescent="0.25"/>
    <row r="759" s="72" customFormat="1" x14ac:dyDescent="0.25"/>
    <row r="760" s="72" customFormat="1" x14ac:dyDescent="0.25"/>
    <row r="761" s="72" customFormat="1" x14ac:dyDescent="0.25"/>
    <row r="762" s="72" customFormat="1" x14ac:dyDescent="0.25"/>
    <row r="763" s="72" customFormat="1" x14ac:dyDescent="0.25"/>
    <row r="764" s="72" customFormat="1" x14ac:dyDescent="0.25"/>
    <row r="765" s="72" customFormat="1" x14ac:dyDescent="0.25"/>
    <row r="766" s="72" customFormat="1" x14ac:dyDescent="0.25"/>
    <row r="767" s="72" customFormat="1" x14ac:dyDescent="0.25"/>
    <row r="768" s="72" customFormat="1" x14ac:dyDescent="0.25"/>
    <row r="769" s="72" customFormat="1" x14ac:dyDescent="0.25"/>
    <row r="770" s="72" customFormat="1" x14ac:dyDescent="0.25"/>
    <row r="771" s="72" customFormat="1" x14ac:dyDescent="0.25"/>
    <row r="772" s="72" customFormat="1" x14ac:dyDescent="0.25"/>
    <row r="773" s="72" customFormat="1" x14ac:dyDescent="0.25"/>
    <row r="774" s="72" customFormat="1" x14ac:dyDescent="0.25"/>
    <row r="775" s="72" customFormat="1" x14ac:dyDescent="0.25"/>
    <row r="776" s="72" customFormat="1" x14ac:dyDescent="0.25"/>
    <row r="777" s="72" customFormat="1" x14ac:dyDescent="0.25"/>
    <row r="778" s="72" customFormat="1" x14ac:dyDescent="0.25"/>
    <row r="779" s="72" customFormat="1" x14ac:dyDescent="0.25"/>
    <row r="780" s="72" customFormat="1" x14ac:dyDescent="0.25"/>
    <row r="781" s="72" customFormat="1" x14ac:dyDescent="0.25"/>
    <row r="782" s="72" customFormat="1" x14ac:dyDescent="0.25"/>
    <row r="783" s="72" customFormat="1" x14ac:dyDescent="0.25"/>
    <row r="784" s="72" customFormat="1" x14ac:dyDescent="0.25"/>
    <row r="785" s="72" customFormat="1" x14ac:dyDescent="0.25"/>
    <row r="786" s="72" customFormat="1" x14ac:dyDescent="0.25"/>
    <row r="787" s="72" customFormat="1" x14ac:dyDescent="0.25"/>
    <row r="788" s="72" customFormat="1" x14ac:dyDescent="0.25"/>
    <row r="789" s="72" customFormat="1" x14ac:dyDescent="0.25"/>
    <row r="790" s="72" customFormat="1" x14ac:dyDescent="0.25"/>
    <row r="791" s="72" customFormat="1" x14ac:dyDescent="0.25"/>
    <row r="792" s="72" customFormat="1" x14ac:dyDescent="0.25"/>
    <row r="793" s="72" customFormat="1" x14ac:dyDescent="0.25"/>
    <row r="794" s="72" customFormat="1" x14ac:dyDescent="0.25"/>
    <row r="795" s="72" customFormat="1" x14ac:dyDescent="0.25"/>
    <row r="796" s="72" customFormat="1" x14ac:dyDescent="0.25"/>
    <row r="797" s="72" customFormat="1" x14ac:dyDescent="0.25"/>
    <row r="798" s="72" customFormat="1" x14ac:dyDescent="0.25"/>
    <row r="799" s="72" customFormat="1" x14ac:dyDescent="0.25"/>
    <row r="800" s="72" customFormat="1" x14ac:dyDescent="0.25"/>
    <row r="801" s="72" customFormat="1" x14ac:dyDescent="0.25"/>
    <row r="802" s="72" customFormat="1" x14ac:dyDescent="0.25"/>
    <row r="803" s="72" customFormat="1" x14ac:dyDescent="0.25"/>
    <row r="804" s="72" customFormat="1" x14ac:dyDescent="0.25"/>
    <row r="805" s="72" customFormat="1" x14ac:dyDescent="0.25"/>
    <row r="806" s="72" customFormat="1" x14ac:dyDescent="0.25"/>
    <row r="807" s="72" customFormat="1" x14ac:dyDescent="0.25"/>
    <row r="808" s="72" customFormat="1" x14ac:dyDescent="0.25"/>
    <row r="809" s="72" customFormat="1" x14ac:dyDescent="0.25"/>
    <row r="810" s="72" customFormat="1" x14ac:dyDescent="0.25"/>
    <row r="811" s="72" customFormat="1" x14ac:dyDescent="0.25"/>
    <row r="812" s="72" customFormat="1" x14ac:dyDescent="0.25"/>
    <row r="813" s="72" customFormat="1" x14ac:dyDescent="0.25"/>
    <row r="814" s="72" customFormat="1" x14ac:dyDescent="0.25"/>
    <row r="815" s="72" customFormat="1" x14ac:dyDescent="0.25"/>
    <row r="816" s="72" customFormat="1" x14ac:dyDescent="0.25"/>
    <row r="817" s="72" customFormat="1" x14ac:dyDescent="0.25"/>
    <row r="818" s="72" customFormat="1" x14ac:dyDescent="0.25"/>
    <row r="819" s="72" customFormat="1" x14ac:dyDescent="0.25"/>
    <row r="820" s="72" customFormat="1" x14ac:dyDescent="0.25"/>
    <row r="821" s="72" customFormat="1" x14ac:dyDescent="0.25"/>
    <row r="822" s="72" customFormat="1" x14ac:dyDescent="0.25"/>
    <row r="823" s="72" customFormat="1" x14ac:dyDescent="0.25"/>
    <row r="824" s="72" customFormat="1" x14ac:dyDescent="0.25"/>
    <row r="825" s="72" customFormat="1" x14ac:dyDescent="0.25"/>
    <row r="826" s="72" customFormat="1" x14ac:dyDescent="0.25"/>
    <row r="827" s="72" customFormat="1" x14ac:dyDescent="0.25"/>
    <row r="828" s="72" customFormat="1" x14ac:dyDescent="0.25"/>
    <row r="829" s="72" customFormat="1" x14ac:dyDescent="0.25"/>
    <row r="830" s="72" customFormat="1" x14ac:dyDescent="0.25"/>
    <row r="831" s="72" customFormat="1" x14ac:dyDescent="0.25"/>
    <row r="832" s="72" customFormat="1" x14ac:dyDescent="0.25"/>
    <row r="833" s="72" customFormat="1" x14ac:dyDescent="0.25"/>
    <row r="834" s="72" customFormat="1" x14ac:dyDescent="0.25"/>
    <row r="835" s="72" customFormat="1" x14ac:dyDescent="0.25"/>
    <row r="836" s="72" customFormat="1" x14ac:dyDescent="0.25"/>
    <row r="837" s="72" customFormat="1" x14ac:dyDescent="0.25"/>
    <row r="838" s="72" customFormat="1" x14ac:dyDescent="0.25"/>
    <row r="839" s="72" customFormat="1" x14ac:dyDescent="0.25"/>
    <row r="840" s="72" customFormat="1" x14ac:dyDescent="0.25"/>
    <row r="841" s="72" customFormat="1" x14ac:dyDescent="0.25"/>
    <row r="842" s="72" customFormat="1" x14ac:dyDescent="0.25"/>
    <row r="843" s="72" customFormat="1" x14ac:dyDescent="0.25"/>
    <row r="844" s="72" customFormat="1" x14ac:dyDescent="0.25"/>
    <row r="845" s="72" customFormat="1" x14ac:dyDescent="0.25"/>
    <row r="846" s="72" customFormat="1" x14ac:dyDescent="0.25"/>
    <row r="847" s="72" customFormat="1" x14ac:dyDescent="0.25"/>
    <row r="848" s="72" customFormat="1" x14ac:dyDescent="0.25"/>
    <row r="849" s="72" customFormat="1" x14ac:dyDescent="0.25"/>
    <row r="850" s="72" customFormat="1" x14ac:dyDescent="0.25"/>
    <row r="851" s="72" customFormat="1" x14ac:dyDescent="0.25"/>
    <row r="852" s="72" customFormat="1" x14ac:dyDescent="0.25"/>
    <row r="853" s="72" customFormat="1" x14ac:dyDescent="0.25"/>
    <row r="854" s="72" customFormat="1" x14ac:dyDescent="0.25"/>
    <row r="855" s="72" customFormat="1" x14ac:dyDescent="0.25"/>
    <row r="856" s="72" customFormat="1" x14ac:dyDescent="0.25"/>
    <row r="857" s="72" customFormat="1" x14ac:dyDescent="0.25"/>
    <row r="858" s="72" customFormat="1" x14ac:dyDescent="0.25"/>
    <row r="859" s="72" customFormat="1" x14ac:dyDescent="0.25"/>
    <row r="860" s="72" customFormat="1" x14ac:dyDescent="0.25"/>
    <row r="861" s="72" customFormat="1" x14ac:dyDescent="0.25"/>
    <row r="862" s="72" customFormat="1" x14ac:dyDescent="0.25"/>
    <row r="863" s="72" customFormat="1" x14ac:dyDescent="0.25"/>
    <row r="864" s="72" customFormat="1" x14ac:dyDescent="0.25"/>
    <row r="865" s="72" customFormat="1" x14ac:dyDescent="0.25"/>
    <row r="866" s="72" customFormat="1" x14ac:dyDescent="0.25"/>
    <row r="867" s="72" customFormat="1" x14ac:dyDescent="0.25"/>
    <row r="868" s="72" customFormat="1" x14ac:dyDescent="0.25"/>
    <row r="869" s="72" customFormat="1" x14ac:dyDescent="0.25"/>
    <row r="870" s="72" customFormat="1" x14ac:dyDescent="0.25"/>
    <row r="871" s="72" customFormat="1" x14ac:dyDescent="0.25"/>
    <row r="872" s="72" customFormat="1" x14ac:dyDescent="0.25"/>
    <row r="873" s="72" customFormat="1" x14ac:dyDescent="0.25"/>
    <row r="874" s="72" customFormat="1" x14ac:dyDescent="0.25"/>
    <row r="875" s="72" customFormat="1" x14ac:dyDescent="0.25"/>
    <row r="876" s="72" customFormat="1" x14ac:dyDescent="0.25"/>
    <row r="877" s="72" customFormat="1" x14ac:dyDescent="0.25"/>
    <row r="878" s="72" customFormat="1" x14ac:dyDescent="0.25"/>
    <row r="879" s="72" customFormat="1" x14ac:dyDescent="0.25"/>
    <row r="880" s="72" customFormat="1" x14ac:dyDescent="0.25"/>
    <row r="881" s="72" customFormat="1" x14ac:dyDescent="0.25"/>
    <row r="882" s="72" customFormat="1" x14ac:dyDescent="0.25"/>
    <row r="883" s="72" customFormat="1" x14ac:dyDescent="0.25"/>
    <row r="884" s="72" customFormat="1" x14ac:dyDescent="0.25"/>
    <row r="885" s="72" customFormat="1" x14ac:dyDescent="0.25"/>
    <row r="886" s="72" customFormat="1" x14ac:dyDescent="0.25"/>
    <row r="887" s="72" customFormat="1" x14ac:dyDescent="0.25"/>
    <row r="888" s="72" customFormat="1" x14ac:dyDescent="0.25"/>
    <row r="889" s="72" customFormat="1" x14ac:dyDescent="0.25"/>
    <row r="890" s="72" customFormat="1" x14ac:dyDescent="0.25"/>
    <row r="891" s="72" customFormat="1" x14ac:dyDescent="0.25"/>
    <row r="892" s="72" customFormat="1" x14ac:dyDescent="0.25"/>
    <row r="893" s="72" customFormat="1" x14ac:dyDescent="0.25"/>
    <row r="894" s="72" customFormat="1" x14ac:dyDescent="0.25"/>
    <row r="895" s="72" customFormat="1" x14ac:dyDescent="0.25"/>
    <row r="896" s="72" customFormat="1" x14ac:dyDescent="0.25"/>
    <row r="897" s="72" customFormat="1" x14ac:dyDescent="0.25"/>
    <row r="898" s="72" customFormat="1" x14ac:dyDescent="0.25"/>
    <row r="899" s="72" customFormat="1" x14ac:dyDescent="0.25"/>
    <row r="900" s="72" customFormat="1" x14ac:dyDescent="0.25"/>
    <row r="901" s="72" customFormat="1" x14ac:dyDescent="0.25"/>
    <row r="902" s="72" customFormat="1" x14ac:dyDescent="0.25"/>
    <row r="903" s="72" customFormat="1" x14ac:dyDescent="0.25"/>
    <row r="904" s="72" customFormat="1" x14ac:dyDescent="0.25"/>
    <row r="905" s="72" customFormat="1" x14ac:dyDescent="0.25"/>
    <row r="906" s="72" customFormat="1" x14ac:dyDescent="0.25"/>
    <row r="907" s="72" customFormat="1" x14ac:dyDescent="0.25"/>
    <row r="908" s="72" customFormat="1" x14ac:dyDescent="0.25"/>
    <row r="909" s="72" customFormat="1" x14ac:dyDescent="0.25"/>
    <row r="910" s="72" customFormat="1" x14ac:dyDescent="0.25"/>
    <row r="911" s="72" customFormat="1" x14ac:dyDescent="0.25"/>
    <row r="912" s="72" customFormat="1" x14ac:dyDescent="0.25"/>
    <row r="913" s="72" customFormat="1" x14ac:dyDescent="0.25"/>
    <row r="914" s="72" customFormat="1" x14ac:dyDescent="0.25"/>
    <row r="915" s="72" customFormat="1" x14ac:dyDescent="0.25"/>
    <row r="916" s="72" customFormat="1" x14ac:dyDescent="0.25"/>
    <row r="917" s="72" customFormat="1" x14ac:dyDescent="0.25"/>
    <row r="918" s="72" customFormat="1" x14ac:dyDescent="0.25"/>
    <row r="919" s="72" customFormat="1" x14ac:dyDescent="0.25"/>
    <row r="920" s="72" customFormat="1" x14ac:dyDescent="0.25"/>
    <row r="921" s="72" customFormat="1" x14ac:dyDescent="0.25"/>
    <row r="922" s="72" customFormat="1" x14ac:dyDescent="0.25"/>
    <row r="923" s="72" customFormat="1" x14ac:dyDescent="0.25"/>
    <row r="924" s="72" customFormat="1" x14ac:dyDescent="0.25"/>
    <row r="925" s="72" customFormat="1" x14ac:dyDescent="0.25"/>
    <row r="926" s="72" customFormat="1" x14ac:dyDescent="0.25"/>
    <row r="927" s="72" customFormat="1" x14ac:dyDescent="0.25"/>
    <row r="928" s="72" customFormat="1" x14ac:dyDescent="0.25"/>
    <row r="929" s="72" customFormat="1" x14ac:dyDescent="0.25"/>
    <row r="930" s="72" customFormat="1" x14ac:dyDescent="0.25"/>
    <row r="931" s="72" customFormat="1" x14ac:dyDescent="0.25"/>
    <row r="932" s="72" customFormat="1" x14ac:dyDescent="0.25"/>
    <row r="933" s="72" customFormat="1" x14ac:dyDescent="0.25"/>
    <row r="934" s="72" customFormat="1" x14ac:dyDescent="0.25"/>
    <row r="935" s="72" customFormat="1" x14ac:dyDescent="0.25"/>
    <row r="936" s="72" customFormat="1" x14ac:dyDescent="0.25"/>
    <row r="937" s="72" customFormat="1" x14ac:dyDescent="0.25"/>
    <row r="938" s="72" customFormat="1" x14ac:dyDescent="0.25"/>
    <row r="939" s="72" customFormat="1" x14ac:dyDescent="0.25"/>
    <row r="940" s="72" customFormat="1" x14ac:dyDescent="0.25"/>
    <row r="941" s="72" customFormat="1" x14ac:dyDescent="0.25"/>
    <row r="942" s="72" customFormat="1" x14ac:dyDescent="0.25"/>
    <row r="943" s="72" customFormat="1" x14ac:dyDescent="0.25"/>
    <row r="944" s="72" customFormat="1" x14ac:dyDescent="0.25"/>
    <row r="945" s="72" customFormat="1" x14ac:dyDescent="0.25"/>
    <row r="946" s="72" customFormat="1" x14ac:dyDescent="0.25"/>
    <row r="947" s="72" customFormat="1" x14ac:dyDescent="0.25"/>
    <row r="948" s="72" customFormat="1" x14ac:dyDescent="0.25"/>
    <row r="949" s="72" customFormat="1" x14ac:dyDescent="0.25"/>
    <row r="950" s="72" customFormat="1" x14ac:dyDescent="0.25"/>
    <row r="951" s="72" customFormat="1" x14ac:dyDescent="0.25"/>
    <row r="952" s="72" customFormat="1" x14ac:dyDescent="0.25"/>
    <row r="953" s="72" customFormat="1" x14ac:dyDescent="0.25"/>
    <row r="954" s="72" customFormat="1" x14ac:dyDescent="0.25"/>
    <row r="955" s="72" customFormat="1" x14ac:dyDescent="0.25"/>
    <row r="956" s="72" customFormat="1" x14ac:dyDescent="0.25"/>
    <row r="957" s="72" customFormat="1" x14ac:dyDescent="0.25"/>
    <row r="958" s="72" customFormat="1" x14ac:dyDescent="0.25"/>
    <row r="959" s="72" customFormat="1" x14ac:dyDescent="0.25"/>
    <row r="960" s="72" customFormat="1" x14ac:dyDescent="0.25"/>
    <row r="961" s="72" customFormat="1" x14ac:dyDescent="0.25"/>
    <row r="962" s="72" customFormat="1" x14ac:dyDescent="0.25"/>
    <row r="963" s="72" customFormat="1" x14ac:dyDescent="0.25"/>
    <row r="964" s="72" customFormat="1" x14ac:dyDescent="0.25"/>
    <row r="965" s="72" customFormat="1" x14ac:dyDescent="0.25"/>
    <row r="966" s="72" customFormat="1" x14ac:dyDescent="0.25"/>
    <row r="967" s="72" customFormat="1" x14ac:dyDescent="0.25"/>
    <row r="968" s="72" customFormat="1" x14ac:dyDescent="0.25"/>
    <row r="969" s="72" customFormat="1" x14ac:dyDescent="0.25"/>
    <row r="970" s="72" customFormat="1" x14ac:dyDescent="0.25"/>
    <row r="971" s="72" customFormat="1" x14ac:dyDescent="0.25"/>
    <row r="972" s="72" customFormat="1" x14ac:dyDescent="0.25"/>
    <row r="973" s="72" customFormat="1" x14ac:dyDescent="0.25"/>
    <row r="974" s="72" customFormat="1" x14ac:dyDescent="0.25"/>
    <row r="975" s="72" customFormat="1" x14ac:dyDescent="0.25"/>
    <row r="976" s="72" customFormat="1" x14ac:dyDescent="0.25"/>
    <row r="977" s="72" customFormat="1" x14ac:dyDescent="0.25"/>
    <row r="978" s="72" customFormat="1" x14ac:dyDescent="0.25"/>
    <row r="979" s="72" customFormat="1" x14ac:dyDescent="0.25"/>
    <row r="980" s="72" customFormat="1" x14ac:dyDescent="0.25"/>
    <row r="981" s="72" customFormat="1" x14ac:dyDescent="0.25"/>
    <row r="982" s="72" customFormat="1" x14ac:dyDescent="0.25"/>
    <row r="983" s="72" customFormat="1" x14ac:dyDescent="0.25"/>
    <row r="984" s="72" customFormat="1" x14ac:dyDescent="0.25"/>
    <row r="985" s="72" customFormat="1" x14ac:dyDescent="0.25"/>
    <row r="986" s="72" customFormat="1" x14ac:dyDescent="0.25"/>
    <row r="987" s="72" customFormat="1" x14ac:dyDescent="0.25"/>
    <row r="988" s="72" customFormat="1" x14ac:dyDescent="0.25"/>
    <row r="989" s="72" customFormat="1" x14ac:dyDescent="0.25"/>
    <row r="990" s="72" customFormat="1" x14ac:dyDescent="0.25"/>
    <row r="991" s="72" customFormat="1" x14ac:dyDescent="0.25"/>
    <row r="992" s="72" customFormat="1" x14ac:dyDescent="0.25"/>
    <row r="993" s="72" customFormat="1" x14ac:dyDescent="0.25"/>
    <row r="994" s="72" customFormat="1" x14ac:dyDescent="0.25"/>
    <row r="995" s="72" customFormat="1" x14ac:dyDescent="0.25"/>
    <row r="996" s="72" customFormat="1" x14ac:dyDescent="0.25"/>
    <row r="997" s="72" customFormat="1" x14ac:dyDescent="0.25"/>
    <row r="998" s="72" customFormat="1" x14ac:dyDescent="0.25"/>
    <row r="999" s="72" customFormat="1" x14ac:dyDescent="0.25"/>
    <row r="1000" s="72" customFormat="1" x14ac:dyDescent="0.25"/>
    <row r="1001" s="72" customFormat="1" x14ac:dyDescent="0.25"/>
    <row r="1002" s="72" customFormat="1" x14ac:dyDescent="0.25"/>
    <row r="1003" s="72" customFormat="1" x14ac:dyDescent="0.25"/>
    <row r="1004" s="72" customFormat="1" x14ac:dyDescent="0.25"/>
    <row r="1005" s="72" customFormat="1" x14ac:dyDescent="0.25"/>
    <row r="1006" s="72" customFormat="1" x14ac:dyDescent="0.25"/>
    <row r="1007" s="72" customFormat="1" x14ac:dyDescent="0.25"/>
    <row r="1008" s="72" customFormat="1" x14ac:dyDescent="0.25"/>
    <row r="1009" s="72" customFormat="1" x14ac:dyDescent="0.25"/>
    <row r="1010" s="72" customFormat="1" x14ac:dyDescent="0.25"/>
    <row r="1011" s="72" customFormat="1" x14ac:dyDescent="0.25"/>
    <row r="1012" s="72" customFormat="1" x14ac:dyDescent="0.25"/>
    <row r="1013" s="72" customFormat="1" x14ac:dyDescent="0.25"/>
    <row r="1014" s="72" customFormat="1" x14ac:dyDescent="0.25"/>
    <row r="1015" s="72" customFormat="1" x14ac:dyDescent="0.25"/>
    <row r="1016" s="72" customFormat="1" x14ac:dyDescent="0.25"/>
    <row r="1017" s="72" customFormat="1" x14ac:dyDescent="0.25"/>
    <row r="1018" s="72" customFormat="1" x14ac:dyDescent="0.25"/>
    <row r="1019" s="72" customFormat="1" x14ac:dyDescent="0.25"/>
    <row r="1020" s="72" customFormat="1" x14ac:dyDescent="0.25"/>
    <row r="1021" s="72" customFormat="1" x14ac:dyDescent="0.25"/>
    <row r="1022" s="72" customFormat="1" x14ac:dyDescent="0.25"/>
  </sheetData>
  <sheetProtection algorithmName="SHA-512" hashValue="ovlW3B4hCLXbuy/sAxWJz3cwrG52jBPEluppzVCI8OHhNdygHPHIJWPKOP4e9E4vO3Yvy1/myLPwasy02SnQcQ==" saltValue="VJX0RJfkBq4ERSmP9+T3Xw==" spinCount="100000" sheet="1" objects="1" scenarios="1" selectLockedCells="1"/>
  <mergeCells count="12">
    <mergeCell ref="R26:S26"/>
    <mergeCell ref="R27:S27"/>
    <mergeCell ref="R23:U23"/>
    <mergeCell ref="C4:F4"/>
    <mergeCell ref="B2:V2"/>
    <mergeCell ref="H4:K4"/>
    <mergeCell ref="M13:P13"/>
    <mergeCell ref="M14:P14"/>
    <mergeCell ref="N4:P4"/>
    <mergeCell ref="R4:U4"/>
    <mergeCell ref="H15:P17"/>
    <mergeCell ref="H19:P20"/>
  </mergeCells>
  <phoneticPr fontId="9" type="noConversion"/>
  <conditionalFormatting sqref="F8:F20 U9:V20 P9:P11">
    <cfRule type="containsText" dxfId="0" priority="4" operator="containsText" text="NON DISPONIBILE">
      <formula>NOT(ISERROR(SEARCH("NON DISPONIBILE",F8)))</formula>
    </cfRule>
  </conditionalFormatting>
  <dataValidations count="5">
    <dataValidation type="list" allowBlank="1" showInputMessage="1" showErrorMessage="1" sqref="K5" xr:uid="{00000000-0002-0000-0000-000000000000}">
      <formula1>Barre_Esagonali_Chiave</formula1>
    </dataValidation>
    <dataValidation type="list" allowBlank="1" showInputMessage="1" showErrorMessage="1" sqref="P6" xr:uid="{00000000-0002-0000-0000-000001000000}">
      <formula1>Barre_Forate_Interno</formula1>
    </dataValidation>
    <dataValidation type="list" allowBlank="1" showInputMessage="1" showErrorMessage="1" sqref="P5" xr:uid="{00000000-0002-0000-0000-000002000000}">
      <formula1>Barre_Forate_Esterno</formula1>
    </dataValidation>
    <dataValidation type="list" allowBlank="1" showInputMessage="1" showErrorMessage="1" sqref="U5" xr:uid="{00000000-0002-0000-0000-000003000000}">
      <formula1>Barre_Quadre_Spessore</formula1>
    </dataValidation>
    <dataValidation type="list" errorStyle="information" allowBlank="1" showErrorMessage="1" errorTitle="Valori accettati" error="Selezionare uno dei valori dal menu' a tendina. Per valori diversi contattare l'ufficio commerciale Musola Metalli srl." promptTitle="Diametri ammessi" prompt="Seleziona un diametro dal menu' a tendina..." sqref="F5" xr:uid="{00000000-0002-0000-0000-000004000000}">
      <formula1>Tondi_Pieni_Diametro</formula1>
    </dataValidation>
  </dataValidations>
  <hyperlinks>
    <hyperlink ref="R23" r:id="rId1" xr:uid="{00000000-0004-0000-0000-000000000000}"/>
    <hyperlink ref="R26" r:id="rId2" display="Contattaci per un preventivo gratuito" xr:uid="{00000000-0004-0000-0000-000001000000}"/>
    <hyperlink ref="R27" r:id="rId3" display="Contattaci per un preventivo gratuito" xr:uid="{00000000-0004-0000-0000-000002000000}"/>
    <hyperlink ref="D8" r:id="rId4" xr:uid="{00000000-0004-0000-0000-000003000000}"/>
    <hyperlink ref="D9" r:id="rId5" xr:uid="{00000000-0004-0000-0000-000004000000}"/>
    <hyperlink ref="D10" r:id="rId6" xr:uid="{00000000-0004-0000-0000-000005000000}"/>
    <hyperlink ref="D11" r:id="rId7" xr:uid="{00000000-0004-0000-0000-000006000000}"/>
    <hyperlink ref="D13" r:id="rId8" xr:uid="{00000000-0004-0000-0000-000007000000}"/>
    <hyperlink ref="D14" r:id="rId9" xr:uid="{00000000-0004-0000-0000-000008000000}"/>
    <hyperlink ref="D15" r:id="rId10" xr:uid="{00000000-0004-0000-0000-000009000000}"/>
    <hyperlink ref="D16" r:id="rId11" xr:uid="{00000000-0004-0000-0000-00000A000000}"/>
    <hyperlink ref="D17" r:id="rId12" xr:uid="{00000000-0004-0000-0000-00000B000000}"/>
    <hyperlink ref="D18" r:id="rId13" xr:uid="{00000000-0004-0000-0000-00000C000000}"/>
    <hyperlink ref="D19" r:id="rId14" xr:uid="{00000000-0004-0000-0000-00000D000000}"/>
    <hyperlink ref="D20" r:id="rId15" xr:uid="{00000000-0004-0000-0000-00000E000000}"/>
    <hyperlink ref="D12" r:id="rId16" xr:uid="{00000000-0004-0000-0000-00000F000000}"/>
    <hyperlink ref="I8" r:id="rId17" xr:uid="{00000000-0004-0000-0000-000010000000}"/>
    <hyperlink ref="S13" r:id="rId18" xr:uid="{00000000-0004-0000-0000-000011000000}"/>
    <hyperlink ref="S20" r:id="rId19" xr:uid="{00000000-0004-0000-0000-000012000000}"/>
    <hyperlink ref="S19" r:id="rId20" xr:uid="{00000000-0004-0000-0000-000013000000}"/>
    <hyperlink ref="S9" r:id="rId21" xr:uid="{00000000-0004-0000-0000-000014000000}"/>
    <hyperlink ref="S10" r:id="rId22" xr:uid="{00000000-0004-0000-0000-000015000000}"/>
    <hyperlink ref="S11" r:id="rId23" xr:uid="{00000000-0004-0000-0000-000016000000}"/>
    <hyperlink ref="S16" r:id="rId24" xr:uid="{00000000-0004-0000-0000-000017000000}"/>
    <hyperlink ref="S17" r:id="rId25" xr:uid="{00000000-0004-0000-0000-000018000000}"/>
    <hyperlink ref="S18" r:id="rId26" xr:uid="{00000000-0004-0000-0000-000019000000}"/>
    <hyperlink ref="S15" r:id="rId27" xr:uid="{00000000-0004-0000-0000-00001A000000}"/>
    <hyperlink ref="S14" r:id="rId28" xr:uid="{00000000-0004-0000-0000-00001B000000}"/>
    <hyperlink ref="S12" r:id="rId29" xr:uid="{00000000-0004-0000-0000-00001C000000}"/>
    <hyperlink ref="N11" r:id="rId30" xr:uid="{00000000-0004-0000-0000-00001D000000}"/>
    <hyperlink ref="N9" r:id="rId31" xr:uid="{00000000-0004-0000-0000-00001E000000}"/>
    <hyperlink ref="N10" r:id="rId32" xr:uid="{00000000-0004-0000-0000-00001F000000}"/>
    <hyperlink ref="S23" r:id="rId33" display="https://www.musolametalli.it/contatti/richiesta-informazioni?Prodotto=calcolo%20pesi%20materie%20plastiche&amp;Origine=file-calcolo-pesi-materie-plastiche" xr:uid="{00000000-0004-0000-0000-000020000000}"/>
    <hyperlink ref="T23" r:id="rId34" display="https://www.musolametalli.it/contatti/richiesta-informazioni?Prodotto=calcolo%20pesi%20materie%20plastiche&amp;Origine=file-calcolo-pesi-materie-plastiche" xr:uid="{00000000-0004-0000-0000-000021000000}"/>
    <hyperlink ref="U23" r:id="rId35" display="https://www.musolametalli.it/contatti/richiesta-informazioni?Prodotto=calcolo%20pesi%20materie%20plastiche&amp;Origine=file-calcolo-pesi-materie-plastiche" xr:uid="{00000000-0004-0000-0000-000022000000}"/>
  </hyperlinks>
  <pageMargins left="0.7" right="0.7" top="0.63541666666666663" bottom="0.75" header="0.3" footer="0.3"/>
  <pageSetup paperSize="9" scale="72" orientation="landscape" r:id="rId36"/>
  <headerFooter>
    <oddHeader>&amp;C&amp;"-,Grassetto"&amp;14Software per il calcolo del peso di SEMILAVORATI in Materiale Plastico</oddHeader>
  </headerFooter>
  <ignoredErrors>
    <ignoredError sqref="K8 F11:F20 F9 F8 F10 P9:P11" emptyCellReference="1"/>
    <ignoredError sqref="U9:U20" evalError="1" emptyCellReference="1"/>
  </ignoredErrors>
  <drawing r:id="rId3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Title="Valori accettati" error="Selezionare uno dei valori dal menu' a tendina. Per valori diversi contattare l'ufficio commerciale Musola Metalli srl." xr:uid="{00000000-0002-0000-0000-000005000000}">
          <x14:formula1>
            <xm:f>'Tabelle Barre Forate PA6'!$B$1:$Z$1</xm:f>
          </x14:formula1>
          <xm:sqref>P6</xm:sqref>
        </x14:dataValidation>
        <x14:dataValidation type="list" errorStyle="information" allowBlank="1" showErrorMessage="1" errorTitle="Valori accettati" error="Selezionare uno dei valori dal menu' a tendina. Per valori diversi contattare l'ufficio commerciale Musola Metalli srl." promptTitle="Spessori ammessi" prompt="Seleziona uno spessore dal menu' a tendina..." xr:uid="{00000000-0002-0000-0000-000006000000}">
          <x14:formula1>
            <xm:f>'Tabelle Piatti Quadri Lastre'!$A$2:$A$38</xm:f>
          </x14:formula1>
          <xm:sqref>U5</xm:sqref>
        </x14:dataValidation>
        <x14:dataValidation type="list" errorStyle="information" allowBlank="1" showErrorMessage="1" errorTitle="Valori accettati" error="Selezionare uno dei valori dal menu' a tendina. Per valori diversi contattare l'ufficio commerciale Musola Metalli srl." promptTitle="Chiavi ammesse " prompt="Seleziona una chiave dal menu' a tendina..." xr:uid="{00000000-0002-0000-0000-000007000000}">
          <x14:formula1>
            <xm:f>'Barre esagonali PVC'!$A$4:$A$13</xm:f>
          </x14:formula1>
          <xm:sqref>K5</xm:sqref>
        </x14:dataValidation>
        <x14:dataValidation type="list" errorStyle="information" allowBlank="1" showErrorMessage="1" errorTitle="Valori accettati" error="Selezionare uno dei valori dal menu' a tendina. Per valori diversi contattare l'ufficio commerciale Musola Metalli srl." xr:uid="{00000000-0002-0000-0000-000008000000}">
          <x14:formula1>
            <xm:f>'Tabelle Barre Forate PA6'!A2:A37</xm:f>
          </x14:formula1>
          <xm:sqref>P5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topLeftCell="A30" workbookViewId="0">
      <selection activeCell="F38" sqref="F38"/>
    </sheetView>
  </sheetViews>
  <sheetFormatPr defaultColWidth="8.85546875" defaultRowHeight="15" x14ac:dyDescent="0.25"/>
  <cols>
    <col min="2" max="2" width="11.42578125" customWidth="1"/>
    <col min="3" max="3" width="11.140625" customWidth="1"/>
    <col min="4" max="4" width="13.28515625" customWidth="1"/>
    <col min="5" max="5" width="14.42578125" customWidth="1"/>
    <col min="9" max="9" width="15.42578125" bestFit="1" customWidth="1"/>
  </cols>
  <sheetData>
    <row r="1" spans="1:14" x14ac:dyDescent="0.25">
      <c r="A1" s="4" t="s">
        <v>26</v>
      </c>
      <c r="B1" s="4" t="s">
        <v>27</v>
      </c>
      <c r="C1" s="4" t="s">
        <v>28</v>
      </c>
      <c r="D1" s="4" t="s">
        <v>35</v>
      </c>
      <c r="E1" s="4" t="s">
        <v>29</v>
      </c>
      <c r="F1" s="4" t="s">
        <v>30</v>
      </c>
      <c r="G1" s="4" t="s">
        <v>19</v>
      </c>
      <c r="H1" s="4" t="s">
        <v>37</v>
      </c>
      <c r="I1" s="4" t="s">
        <v>31</v>
      </c>
      <c r="J1" s="4" t="s">
        <v>21</v>
      </c>
      <c r="K1" s="4" t="s">
        <v>32</v>
      </c>
      <c r="L1" s="4" t="s">
        <v>23</v>
      </c>
      <c r="M1" s="4" t="s">
        <v>24</v>
      </c>
      <c r="N1" s="4" t="s">
        <v>25</v>
      </c>
    </row>
    <row r="2" spans="1:14" x14ac:dyDescent="0.25">
      <c r="A2">
        <v>5</v>
      </c>
      <c r="M2">
        <v>0.03</v>
      </c>
    </row>
    <row r="3" spans="1:14" x14ac:dyDescent="0.25">
      <c r="A3">
        <v>6</v>
      </c>
      <c r="B3">
        <v>3.7999999999999999E-2</v>
      </c>
      <c r="C3">
        <v>3.7999999999999999E-2</v>
      </c>
      <c r="D3">
        <v>3.7999999999999999E-2</v>
      </c>
      <c r="G3">
        <v>4.7E-2</v>
      </c>
      <c r="J3">
        <v>4.2999999999999997E-2</v>
      </c>
      <c r="M3">
        <v>0.04</v>
      </c>
      <c r="N3">
        <v>7.0000000000000007E-2</v>
      </c>
    </row>
    <row r="4" spans="1:14" x14ac:dyDescent="0.25">
      <c r="A4">
        <v>7</v>
      </c>
      <c r="N4">
        <v>0.09</v>
      </c>
    </row>
    <row r="5" spans="1:14" x14ac:dyDescent="0.25">
      <c r="A5">
        <v>8</v>
      </c>
      <c r="B5">
        <v>6.7000000000000004E-2</v>
      </c>
      <c r="C5">
        <v>6.7000000000000004E-2</v>
      </c>
      <c r="D5">
        <v>6.7000000000000004E-2</v>
      </c>
      <c r="G5">
        <v>8.3000000000000004E-2</v>
      </c>
      <c r="H5">
        <v>0.08</v>
      </c>
      <c r="M5">
        <v>0.08</v>
      </c>
      <c r="N5">
        <v>0.12</v>
      </c>
    </row>
    <row r="6" spans="1:14" x14ac:dyDescent="0.25">
      <c r="A6">
        <v>10</v>
      </c>
      <c r="B6">
        <v>0.10199999999999999</v>
      </c>
      <c r="C6">
        <v>0.10199999999999999</v>
      </c>
      <c r="D6">
        <v>0.10199999999999999</v>
      </c>
      <c r="E6">
        <v>0.11899999999999999</v>
      </c>
      <c r="G6">
        <v>0.127</v>
      </c>
      <c r="H6">
        <v>0.122</v>
      </c>
      <c r="I6">
        <v>0.124</v>
      </c>
      <c r="J6">
        <v>0.11700000000000001</v>
      </c>
      <c r="K6">
        <v>7.0000000000000007E-2</v>
      </c>
      <c r="L6">
        <v>7.0000000000000007E-2</v>
      </c>
      <c r="M6">
        <v>0.12</v>
      </c>
      <c r="N6">
        <v>0.18</v>
      </c>
    </row>
    <row r="7" spans="1:14" x14ac:dyDescent="0.25">
      <c r="A7">
        <v>12</v>
      </c>
      <c r="B7">
        <v>0.14899999999999999</v>
      </c>
      <c r="C7">
        <v>0.14899999999999999</v>
      </c>
      <c r="D7">
        <v>0.14899999999999999</v>
      </c>
      <c r="E7">
        <v>0.17399999999999999</v>
      </c>
      <c r="G7">
        <v>0.185</v>
      </c>
      <c r="H7">
        <v>0.17899999999999999</v>
      </c>
      <c r="K7">
        <v>0.12</v>
      </c>
      <c r="L7">
        <v>0.11</v>
      </c>
      <c r="M7">
        <v>0.17</v>
      </c>
      <c r="N7">
        <v>0.26</v>
      </c>
    </row>
    <row r="8" spans="1:14" x14ac:dyDescent="0.25">
      <c r="A8">
        <v>14</v>
      </c>
      <c r="B8">
        <v>0.19900000000000001</v>
      </c>
      <c r="G8">
        <v>0.248</v>
      </c>
      <c r="H8">
        <v>0.23899999999999999</v>
      </c>
      <c r="M8" t="s">
        <v>5</v>
      </c>
      <c r="N8">
        <v>0.36</v>
      </c>
    </row>
    <row r="9" spans="1:14" x14ac:dyDescent="0.25">
      <c r="A9">
        <v>15</v>
      </c>
      <c r="B9">
        <v>0.22700000000000001</v>
      </c>
      <c r="C9">
        <v>0.22700000000000001</v>
      </c>
      <c r="D9">
        <v>0.22700000000000001</v>
      </c>
      <c r="E9">
        <v>0.26600000000000001</v>
      </c>
      <c r="G9">
        <v>0.28299999999999997</v>
      </c>
      <c r="H9">
        <v>0.27300000000000002</v>
      </c>
      <c r="I9">
        <v>0.27700000000000002</v>
      </c>
      <c r="J9">
        <v>0.26100000000000001</v>
      </c>
      <c r="K9">
        <v>0.18</v>
      </c>
      <c r="L9">
        <v>0.17</v>
      </c>
      <c r="M9">
        <v>0.26</v>
      </c>
      <c r="N9">
        <v>0.41</v>
      </c>
    </row>
    <row r="10" spans="1:14" x14ac:dyDescent="0.25">
      <c r="A10">
        <v>16</v>
      </c>
      <c r="B10">
        <v>0.26</v>
      </c>
      <c r="C10">
        <v>0.26</v>
      </c>
      <c r="D10">
        <v>0.26</v>
      </c>
      <c r="E10" t="s">
        <v>5</v>
      </c>
      <c r="G10">
        <v>0.32</v>
      </c>
      <c r="M10">
        <v>0.3</v>
      </c>
      <c r="N10">
        <v>0.47</v>
      </c>
    </row>
    <row r="11" spans="1:14" x14ac:dyDescent="0.25">
      <c r="A11">
        <v>18</v>
      </c>
      <c r="B11">
        <v>0.33</v>
      </c>
      <c r="C11">
        <v>0.33</v>
      </c>
      <c r="D11">
        <v>0.33</v>
      </c>
      <c r="G11">
        <v>0.41</v>
      </c>
      <c r="H11">
        <v>0.4</v>
      </c>
      <c r="M11">
        <v>0.38</v>
      </c>
      <c r="N11">
        <v>0.6</v>
      </c>
    </row>
    <row r="12" spans="1:14" x14ac:dyDescent="0.25">
      <c r="A12">
        <v>20</v>
      </c>
      <c r="B12">
        <v>0.4</v>
      </c>
      <c r="C12">
        <v>0.4</v>
      </c>
      <c r="D12">
        <v>0.4</v>
      </c>
      <c r="E12">
        <v>0.46</v>
      </c>
      <c r="F12">
        <v>0.4</v>
      </c>
      <c r="G12">
        <v>0.5</v>
      </c>
      <c r="H12">
        <v>0.48</v>
      </c>
      <c r="I12">
        <v>0.49</v>
      </c>
      <c r="J12">
        <v>0.46</v>
      </c>
      <c r="K12">
        <v>0.32</v>
      </c>
      <c r="L12">
        <v>0.3</v>
      </c>
      <c r="M12">
        <v>0.47</v>
      </c>
      <c r="N12">
        <v>0.73</v>
      </c>
    </row>
    <row r="13" spans="1:14" x14ac:dyDescent="0.25">
      <c r="A13">
        <v>22</v>
      </c>
      <c r="B13">
        <v>0.49</v>
      </c>
      <c r="C13">
        <v>0.49</v>
      </c>
      <c r="D13">
        <v>0.49</v>
      </c>
      <c r="G13">
        <v>0.61</v>
      </c>
      <c r="H13">
        <v>0.59</v>
      </c>
      <c r="M13">
        <v>0.57999999999999996</v>
      </c>
      <c r="N13">
        <v>0.9</v>
      </c>
    </row>
    <row r="14" spans="1:14" x14ac:dyDescent="0.25">
      <c r="A14">
        <v>25</v>
      </c>
      <c r="B14">
        <v>0.62</v>
      </c>
      <c r="C14">
        <v>0.62</v>
      </c>
      <c r="D14">
        <v>0.62</v>
      </c>
      <c r="E14">
        <v>0.73</v>
      </c>
      <c r="F14">
        <v>0.62</v>
      </c>
      <c r="G14">
        <v>0.77</v>
      </c>
      <c r="H14">
        <v>0.75</v>
      </c>
      <c r="I14">
        <v>0.76</v>
      </c>
      <c r="J14">
        <v>0.71</v>
      </c>
      <c r="K14">
        <v>0.48</v>
      </c>
      <c r="L14">
        <v>0.46</v>
      </c>
      <c r="M14">
        <v>0.72</v>
      </c>
      <c r="N14">
        <v>1.1299999999999999</v>
      </c>
    </row>
    <row r="15" spans="1:14" x14ac:dyDescent="0.25">
      <c r="A15">
        <v>30</v>
      </c>
      <c r="B15">
        <v>0.88</v>
      </c>
      <c r="C15">
        <v>0.88</v>
      </c>
      <c r="D15">
        <v>0.88</v>
      </c>
      <c r="E15">
        <v>1.03</v>
      </c>
      <c r="F15">
        <v>0.88</v>
      </c>
      <c r="G15">
        <v>1.1000000000000001</v>
      </c>
      <c r="H15">
        <v>1.06</v>
      </c>
      <c r="I15">
        <v>1.07</v>
      </c>
      <c r="J15">
        <v>1.01</v>
      </c>
      <c r="K15">
        <v>0.7</v>
      </c>
      <c r="L15">
        <v>0.67</v>
      </c>
      <c r="M15">
        <v>1.04</v>
      </c>
      <c r="N15">
        <v>1.65</v>
      </c>
    </row>
    <row r="16" spans="1:14" x14ac:dyDescent="0.25">
      <c r="A16">
        <v>35</v>
      </c>
      <c r="B16">
        <v>1.21</v>
      </c>
      <c r="C16">
        <v>1.21</v>
      </c>
      <c r="D16">
        <v>1.21</v>
      </c>
      <c r="E16">
        <v>1.42</v>
      </c>
      <c r="F16">
        <v>1.21</v>
      </c>
      <c r="G16">
        <v>1.51</v>
      </c>
      <c r="H16">
        <v>1.46</v>
      </c>
      <c r="I16">
        <v>1.48</v>
      </c>
      <c r="K16">
        <v>0.93</v>
      </c>
      <c r="L16">
        <v>0.9</v>
      </c>
      <c r="M16">
        <v>1.41</v>
      </c>
      <c r="N16">
        <v>2.25</v>
      </c>
    </row>
    <row r="17" spans="1:14" x14ac:dyDescent="0.25">
      <c r="A17">
        <v>40</v>
      </c>
      <c r="B17">
        <v>1.56</v>
      </c>
      <c r="C17">
        <v>1.56</v>
      </c>
      <c r="D17">
        <v>1.56</v>
      </c>
      <c r="E17">
        <v>1.83</v>
      </c>
      <c r="F17">
        <v>1.56</v>
      </c>
      <c r="G17">
        <v>1.95</v>
      </c>
      <c r="H17">
        <v>1.88</v>
      </c>
      <c r="I17">
        <v>1.91</v>
      </c>
      <c r="J17">
        <v>1.79</v>
      </c>
      <c r="K17">
        <v>1.24</v>
      </c>
      <c r="L17">
        <v>1.21</v>
      </c>
      <c r="M17">
        <v>1.88</v>
      </c>
      <c r="N17">
        <v>2.9</v>
      </c>
    </row>
    <row r="18" spans="1:14" x14ac:dyDescent="0.25">
      <c r="A18">
        <v>45</v>
      </c>
      <c r="B18">
        <v>1.98</v>
      </c>
      <c r="C18">
        <v>1.98</v>
      </c>
      <c r="D18">
        <v>1.98</v>
      </c>
      <c r="F18">
        <v>1.98</v>
      </c>
      <c r="G18">
        <v>2.4700000000000002</v>
      </c>
      <c r="H18">
        <v>2.38</v>
      </c>
      <c r="K18">
        <v>1.55</v>
      </c>
      <c r="L18">
        <v>1.5</v>
      </c>
      <c r="M18">
        <v>2.35</v>
      </c>
      <c r="N18">
        <v>3.72</v>
      </c>
    </row>
    <row r="19" spans="1:14" x14ac:dyDescent="0.25">
      <c r="A19">
        <v>50</v>
      </c>
      <c r="B19">
        <v>2.4300000000000002</v>
      </c>
      <c r="C19">
        <v>2.4300000000000002</v>
      </c>
      <c r="D19">
        <v>2.4300000000000002</v>
      </c>
      <c r="E19">
        <v>2.85</v>
      </c>
      <c r="F19">
        <v>2.4300000000000002</v>
      </c>
      <c r="G19">
        <v>3.03</v>
      </c>
      <c r="H19">
        <v>2.92</v>
      </c>
      <c r="I19">
        <v>2.97</v>
      </c>
      <c r="J19">
        <v>2.79</v>
      </c>
      <c r="K19">
        <v>1.96</v>
      </c>
      <c r="L19">
        <v>1.87</v>
      </c>
      <c r="M19">
        <v>2.9</v>
      </c>
      <c r="N19">
        <v>4.5999999999999996</v>
      </c>
    </row>
    <row r="20" spans="1:14" x14ac:dyDescent="0.25">
      <c r="A20">
        <v>55</v>
      </c>
      <c r="B20">
        <v>2.92</v>
      </c>
      <c r="C20">
        <v>2.92</v>
      </c>
      <c r="D20">
        <v>2.92</v>
      </c>
      <c r="F20">
        <v>2.9</v>
      </c>
      <c r="G20">
        <v>3.64</v>
      </c>
      <c r="H20">
        <v>3.51</v>
      </c>
      <c r="K20">
        <v>2.33</v>
      </c>
      <c r="L20">
        <v>2.2599999999999998</v>
      </c>
      <c r="M20">
        <v>3.55</v>
      </c>
      <c r="N20">
        <v>5.55</v>
      </c>
    </row>
    <row r="21" spans="1:14" x14ac:dyDescent="0.25">
      <c r="A21">
        <v>60</v>
      </c>
      <c r="B21">
        <v>3.5</v>
      </c>
      <c r="C21">
        <v>3.5</v>
      </c>
      <c r="D21">
        <v>3.5</v>
      </c>
      <c r="E21">
        <v>4.1100000000000003</v>
      </c>
      <c r="F21">
        <v>3.5</v>
      </c>
      <c r="G21">
        <v>4.37</v>
      </c>
      <c r="H21">
        <v>4.21</v>
      </c>
      <c r="I21">
        <v>4.2699999999999996</v>
      </c>
      <c r="J21">
        <v>4.0199999999999996</v>
      </c>
      <c r="K21">
        <v>2.82</v>
      </c>
      <c r="L21">
        <v>2.72</v>
      </c>
      <c r="M21">
        <v>4.25</v>
      </c>
      <c r="N21">
        <v>6.6</v>
      </c>
    </row>
    <row r="22" spans="1:14" x14ac:dyDescent="0.25">
      <c r="A22">
        <v>65</v>
      </c>
      <c r="B22">
        <v>4.09</v>
      </c>
      <c r="C22">
        <v>4.09</v>
      </c>
      <c r="D22">
        <v>4.09</v>
      </c>
      <c r="F22">
        <v>4.09</v>
      </c>
      <c r="G22">
        <v>5.0999999999999996</v>
      </c>
      <c r="H22">
        <v>4.92</v>
      </c>
      <c r="K22">
        <v>3.27</v>
      </c>
      <c r="L22">
        <v>3.18</v>
      </c>
      <c r="M22">
        <v>4.95</v>
      </c>
      <c r="N22">
        <v>7.75</v>
      </c>
    </row>
    <row r="23" spans="1:14" x14ac:dyDescent="0.25">
      <c r="A23">
        <v>70</v>
      </c>
      <c r="B23">
        <v>4.7300000000000004</v>
      </c>
      <c r="C23">
        <v>4.7300000000000004</v>
      </c>
      <c r="D23">
        <v>4.7300000000000004</v>
      </c>
      <c r="E23">
        <v>5.55</v>
      </c>
      <c r="F23">
        <v>4.8</v>
      </c>
      <c r="G23">
        <v>5.9</v>
      </c>
      <c r="H23">
        <v>5.69</v>
      </c>
      <c r="I23">
        <v>5.78</v>
      </c>
      <c r="K23">
        <v>3.84</v>
      </c>
      <c r="L23">
        <v>3.72</v>
      </c>
      <c r="M23">
        <v>5.8</v>
      </c>
      <c r="N23">
        <v>8.9</v>
      </c>
    </row>
    <row r="24" spans="1:14" x14ac:dyDescent="0.25">
      <c r="A24">
        <v>75</v>
      </c>
      <c r="B24">
        <v>5.41</v>
      </c>
      <c r="C24">
        <v>5.41</v>
      </c>
      <c r="D24">
        <v>5.41</v>
      </c>
      <c r="F24">
        <v>5.6</v>
      </c>
      <c r="G24">
        <v>6.75</v>
      </c>
      <c r="H24">
        <v>6.51</v>
      </c>
      <c r="K24">
        <v>4.45</v>
      </c>
      <c r="L24">
        <v>4.25</v>
      </c>
      <c r="M24">
        <v>6.6</v>
      </c>
      <c r="N24">
        <v>10.3</v>
      </c>
    </row>
    <row r="25" spans="1:14" x14ac:dyDescent="0.25">
      <c r="A25">
        <v>80</v>
      </c>
      <c r="B25">
        <v>6.2</v>
      </c>
      <c r="C25">
        <v>6.2</v>
      </c>
      <c r="D25">
        <v>6.2</v>
      </c>
      <c r="E25">
        <v>7.28</v>
      </c>
      <c r="F25">
        <v>6.3</v>
      </c>
      <c r="G25">
        <v>7.74</v>
      </c>
      <c r="H25">
        <v>7.46</v>
      </c>
      <c r="I25">
        <v>7.57</v>
      </c>
      <c r="J25">
        <v>7.12</v>
      </c>
      <c r="K25">
        <v>5</v>
      </c>
      <c r="L25">
        <v>4.9000000000000004</v>
      </c>
      <c r="M25">
        <v>7.5</v>
      </c>
      <c r="N25">
        <v>11.8</v>
      </c>
    </row>
    <row r="26" spans="1:14" x14ac:dyDescent="0.25">
      <c r="A26">
        <v>85</v>
      </c>
      <c r="B26">
        <v>6.97</v>
      </c>
      <c r="C26">
        <v>6.97</v>
      </c>
      <c r="D26">
        <v>6.97</v>
      </c>
      <c r="F26">
        <v>7.1</v>
      </c>
      <c r="G26">
        <v>8.6999999999999993</v>
      </c>
      <c r="H26">
        <v>8.39</v>
      </c>
      <c r="M26">
        <v>8.35</v>
      </c>
      <c r="N26">
        <v>13.2</v>
      </c>
    </row>
    <row r="27" spans="1:14" x14ac:dyDescent="0.25">
      <c r="A27">
        <v>90</v>
      </c>
      <c r="B27">
        <v>7.83</v>
      </c>
      <c r="C27">
        <v>7.83</v>
      </c>
      <c r="D27">
        <v>7.83</v>
      </c>
      <c r="F27">
        <v>7.9</v>
      </c>
      <c r="G27">
        <v>9.77</v>
      </c>
      <c r="H27">
        <v>9.42</v>
      </c>
      <c r="I27">
        <v>9.56</v>
      </c>
      <c r="K27">
        <v>6.3</v>
      </c>
      <c r="L27">
        <v>6.05</v>
      </c>
      <c r="M27">
        <v>9.4</v>
      </c>
      <c r="N27">
        <v>14.8</v>
      </c>
    </row>
    <row r="28" spans="1:14" x14ac:dyDescent="0.25">
      <c r="A28">
        <v>95</v>
      </c>
      <c r="B28">
        <v>8.6999999999999993</v>
      </c>
      <c r="F28">
        <v>8.8000000000000007</v>
      </c>
      <c r="G28">
        <v>10.86</v>
      </c>
      <c r="M28" t="s">
        <v>5</v>
      </c>
      <c r="N28">
        <v>16.600000000000001</v>
      </c>
    </row>
    <row r="29" spans="1:14" x14ac:dyDescent="0.25">
      <c r="A29">
        <v>100</v>
      </c>
      <c r="B29">
        <v>9.68</v>
      </c>
      <c r="C29">
        <v>9.68</v>
      </c>
      <c r="D29">
        <v>9.68</v>
      </c>
      <c r="E29">
        <v>11.36</v>
      </c>
      <c r="F29">
        <v>9.6999999999999993</v>
      </c>
      <c r="G29">
        <v>12.08</v>
      </c>
      <c r="H29">
        <v>11.65</v>
      </c>
      <c r="I29">
        <v>11.82</v>
      </c>
      <c r="J29">
        <v>11.11</v>
      </c>
      <c r="K29">
        <v>7.95</v>
      </c>
      <c r="L29">
        <v>7.45</v>
      </c>
      <c r="M29">
        <v>11.5</v>
      </c>
      <c r="N29">
        <v>18.3</v>
      </c>
    </row>
    <row r="30" spans="1:14" x14ac:dyDescent="0.25">
      <c r="A30">
        <v>110</v>
      </c>
      <c r="B30">
        <v>11.76</v>
      </c>
      <c r="C30">
        <v>11.76</v>
      </c>
      <c r="D30">
        <v>11.76</v>
      </c>
      <c r="F30">
        <v>12.1</v>
      </c>
      <c r="G30">
        <v>14.67</v>
      </c>
      <c r="H30">
        <v>14.15</v>
      </c>
      <c r="I30">
        <v>14.36</v>
      </c>
      <c r="K30">
        <v>9.32</v>
      </c>
      <c r="L30">
        <v>8.9499999999999993</v>
      </c>
      <c r="M30">
        <v>14.1</v>
      </c>
      <c r="N30">
        <v>22</v>
      </c>
    </row>
    <row r="31" spans="1:14" x14ac:dyDescent="0.25">
      <c r="A31">
        <v>120</v>
      </c>
      <c r="B31">
        <v>14.05</v>
      </c>
      <c r="C31">
        <v>14.05</v>
      </c>
      <c r="D31">
        <v>14.05</v>
      </c>
      <c r="E31">
        <v>16.5</v>
      </c>
      <c r="F31">
        <v>14.2</v>
      </c>
      <c r="G31">
        <v>17.53</v>
      </c>
      <c r="H31">
        <v>16.91</v>
      </c>
      <c r="I31">
        <v>17.16</v>
      </c>
      <c r="J31">
        <v>16.149999999999999</v>
      </c>
      <c r="K31">
        <v>10.95</v>
      </c>
      <c r="L31">
        <v>10.6</v>
      </c>
      <c r="M31">
        <v>16.7</v>
      </c>
      <c r="N31">
        <v>26</v>
      </c>
    </row>
    <row r="32" spans="1:14" x14ac:dyDescent="0.25">
      <c r="A32">
        <v>125</v>
      </c>
      <c r="B32">
        <v>15.21</v>
      </c>
      <c r="F32">
        <v>15.4</v>
      </c>
      <c r="G32">
        <v>18.98</v>
      </c>
    </row>
    <row r="33" spans="1:14" x14ac:dyDescent="0.25">
      <c r="A33">
        <v>130</v>
      </c>
      <c r="B33">
        <v>16.420000000000002</v>
      </c>
      <c r="C33">
        <v>16.420000000000002</v>
      </c>
      <c r="D33">
        <v>16.420000000000002</v>
      </c>
      <c r="E33">
        <v>19.3</v>
      </c>
      <c r="F33">
        <v>16.600000000000001</v>
      </c>
      <c r="G33">
        <v>20.49</v>
      </c>
      <c r="H33">
        <v>19.760000000000002</v>
      </c>
      <c r="I33">
        <v>20.05</v>
      </c>
      <c r="K33">
        <v>13.1</v>
      </c>
      <c r="L33">
        <v>12.55</v>
      </c>
      <c r="M33">
        <v>19.8</v>
      </c>
      <c r="N33">
        <v>30</v>
      </c>
    </row>
    <row r="34" spans="1:14" x14ac:dyDescent="0.25">
      <c r="A34">
        <v>135</v>
      </c>
      <c r="B34">
        <v>17.670000000000002</v>
      </c>
      <c r="G34">
        <v>22.05</v>
      </c>
    </row>
    <row r="35" spans="1:14" x14ac:dyDescent="0.25">
      <c r="A35">
        <v>140</v>
      </c>
      <c r="B35">
        <v>19.05</v>
      </c>
      <c r="C35">
        <v>19.05</v>
      </c>
      <c r="D35">
        <v>19.05</v>
      </c>
      <c r="F35">
        <v>19.8</v>
      </c>
      <c r="G35">
        <v>23.77</v>
      </c>
      <c r="H35">
        <v>22.93</v>
      </c>
      <c r="I35">
        <v>23.26</v>
      </c>
      <c r="J35">
        <v>21.87</v>
      </c>
      <c r="K35">
        <v>15.1</v>
      </c>
      <c r="L35">
        <v>14.6</v>
      </c>
      <c r="M35">
        <v>22.7</v>
      </c>
      <c r="N35">
        <v>35</v>
      </c>
    </row>
    <row r="36" spans="1:14" x14ac:dyDescent="0.25">
      <c r="A36">
        <v>150</v>
      </c>
      <c r="B36">
        <v>21.79</v>
      </c>
      <c r="C36">
        <v>21.79</v>
      </c>
      <c r="D36">
        <v>21.79</v>
      </c>
      <c r="E36">
        <v>25.6</v>
      </c>
      <c r="F36">
        <v>22.2</v>
      </c>
      <c r="G36">
        <v>27.19</v>
      </c>
      <c r="H36">
        <v>26.23</v>
      </c>
      <c r="I36">
        <v>26.61</v>
      </c>
      <c r="J36">
        <v>25.05</v>
      </c>
      <c r="K36">
        <v>17.100000000000001</v>
      </c>
      <c r="L36">
        <v>16.55</v>
      </c>
      <c r="M36">
        <v>26.1</v>
      </c>
      <c r="N36">
        <v>40</v>
      </c>
    </row>
    <row r="37" spans="1:14" x14ac:dyDescent="0.25">
      <c r="A37">
        <v>160</v>
      </c>
      <c r="B37">
        <v>24.83</v>
      </c>
      <c r="C37">
        <v>24.83</v>
      </c>
      <c r="D37">
        <v>24.83</v>
      </c>
      <c r="F37">
        <v>25.4</v>
      </c>
      <c r="G37">
        <v>30.98</v>
      </c>
      <c r="H37">
        <v>29.88</v>
      </c>
      <c r="K37">
        <v>19.600000000000001</v>
      </c>
      <c r="L37">
        <v>19</v>
      </c>
      <c r="M37">
        <v>29.5</v>
      </c>
      <c r="N37">
        <v>46.5</v>
      </c>
    </row>
    <row r="38" spans="1:14" x14ac:dyDescent="0.25">
      <c r="A38">
        <v>170</v>
      </c>
      <c r="B38">
        <v>28.04</v>
      </c>
      <c r="D38">
        <v>28.04</v>
      </c>
      <c r="F38">
        <v>28.4</v>
      </c>
      <c r="G38">
        <v>34.99</v>
      </c>
      <c r="L38">
        <v>21.05</v>
      </c>
      <c r="N38">
        <v>53</v>
      </c>
    </row>
    <row r="39" spans="1:14" x14ac:dyDescent="0.25">
      <c r="A39">
        <v>175</v>
      </c>
      <c r="B39">
        <v>29.84</v>
      </c>
      <c r="G39">
        <v>37.229999999999997</v>
      </c>
    </row>
    <row r="40" spans="1:14" x14ac:dyDescent="0.25">
      <c r="A40">
        <v>180</v>
      </c>
      <c r="B40">
        <v>31.52</v>
      </c>
      <c r="D40">
        <v>31.52</v>
      </c>
      <c r="E40">
        <v>34.85</v>
      </c>
      <c r="F40">
        <v>31.85</v>
      </c>
      <c r="G40">
        <v>39.33</v>
      </c>
      <c r="H40">
        <v>37.94</v>
      </c>
      <c r="K40">
        <v>25.35</v>
      </c>
      <c r="L40">
        <v>24.35</v>
      </c>
      <c r="M40">
        <v>38</v>
      </c>
      <c r="N40">
        <v>57.5</v>
      </c>
    </row>
    <row r="41" spans="1:14" x14ac:dyDescent="0.25">
      <c r="A41">
        <v>190</v>
      </c>
      <c r="B41">
        <v>35.020000000000003</v>
      </c>
      <c r="F41">
        <v>35.5</v>
      </c>
      <c r="G41">
        <v>43.7</v>
      </c>
    </row>
    <row r="42" spans="1:14" x14ac:dyDescent="0.25">
      <c r="A42">
        <v>200</v>
      </c>
      <c r="B42">
        <v>38.89</v>
      </c>
      <c r="D42">
        <v>38.89</v>
      </c>
      <c r="E42">
        <v>42.95</v>
      </c>
      <c r="F42">
        <v>39.799999999999997</v>
      </c>
      <c r="G42">
        <v>48.53</v>
      </c>
      <c r="H42">
        <v>46.81</v>
      </c>
      <c r="K42">
        <v>30.9</v>
      </c>
      <c r="L42">
        <v>29.8</v>
      </c>
      <c r="M42">
        <v>47.8</v>
      </c>
      <c r="N42">
        <v>71</v>
      </c>
    </row>
    <row r="43" spans="1:14" x14ac:dyDescent="0.25">
      <c r="A43">
        <v>210</v>
      </c>
      <c r="B43">
        <v>42.89</v>
      </c>
      <c r="F43">
        <v>42.95</v>
      </c>
      <c r="G43">
        <v>53.52</v>
      </c>
    </row>
    <row r="44" spans="1:14" x14ac:dyDescent="0.25">
      <c r="A44">
        <v>220</v>
      </c>
      <c r="B44">
        <v>46.95</v>
      </c>
      <c r="F44">
        <v>47.4</v>
      </c>
      <c r="G44">
        <v>58.58</v>
      </c>
    </row>
    <row r="45" spans="1:14" x14ac:dyDescent="0.25">
      <c r="A45">
        <v>225</v>
      </c>
      <c r="K45">
        <v>38.6</v>
      </c>
      <c r="L45">
        <v>37.1</v>
      </c>
      <c r="M45">
        <v>60.5</v>
      </c>
    </row>
    <row r="46" spans="1:14" x14ac:dyDescent="0.25">
      <c r="A46">
        <v>230</v>
      </c>
      <c r="B46">
        <v>51.2</v>
      </c>
      <c r="F46">
        <v>51.3</v>
      </c>
      <c r="G46">
        <v>63.89</v>
      </c>
    </row>
    <row r="47" spans="1:14" x14ac:dyDescent="0.25">
      <c r="A47">
        <v>250</v>
      </c>
      <c r="B47">
        <v>60.45</v>
      </c>
      <c r="F47">
        <v>60.6</v>
      </c>
      <c r="G47">
        <v>75.430000000000007</v>
      </c>
      <c r="K47">
        <v>48.2</v>
      </c>
      <c r="L47">
        <v>47.2</v>
      </c>
      <c r="M47">
        <v>73</v>
      </c>
    </row>
    <row r="48" spans="1:14" x14ac:dyDescent="0.25">
      <c r="A48">
        <v>260</v>
      </c>
      <c r="B48">
        <v>65.260000000000005</v>
      </c>
      <c r="F48">
        <v>65.349999999999994</v>
      </c>
      <c r="G48">
        <v>81.63</v>
      </c>
    </row>
    <row r="49" spans="1:13" x14ac:dyDescent="0.25">
      <c r="A49">
        <v>280</v>
      </c>
      <c r="B49">
        <v>75.59</v>
      </c>
      <c r="F49">
        <v>75.650000000000006</v>
      </c>
      <c r="G49">
        <v>94.32</v>
      </c>
    </row>
    <row r="50" spans="1:13" x14ac:dyDescent="0.25">
      <c r="A50">
        <v>300</v>
      </c>
      <c r="B50">
        <v>87.36</v>
      </c>
      <c r="F50">
        <v>87.5</v>
      </c>
      <c r="G50">
        <v>109</v>
      </c>
      <c r="K50">
        <v>69.5</v>
      </c>
      <c r="L50">
        <v>67</v>
      </c>
      <c r="M50">
        <v>108</v>
      </c>
    </row>
    <row r="51" spans="1:13" x14ac:dyDescent="0.25">
      <c r="A51">
        <v>320</v>
      </c>
      <c r="F51">
        <v>102.8</v>
      </c>
    </row>
    <row r="52" spans="1:13" x14ac:dyDescent="0.25">
      <c r="A52">
        <v>350</v>
      </c>
      <c r="F52">
        <v>119.1</v>
      </c>
      <c r="K52">
        <v>91.35</v>
      </c>
      <c r="L52">
        <v>87.55</v>
      </c>
    </row>
    <row r="53" spans="1:13" x14ac:dyDescent="0.25">
      <c r="A53">
        <v>360</v>
      </c>
      <c r="F53">
        <v>130.6</v>
      </c>
    </row>
    <row r="54" spans="1:13" x14ac:dyDescent="0.25">
      <c r="A54">
        <v>380</v>
      </c>
      <c r="F54">
        <v>139</v>
      </c>
    </row>
    <row r="55" spans="1:13" x14ac:dyDescent="0.25">
      <c r="A55">
        <v>400</v>
      </c>
      <c r="F55">
        <v>151.80000000000001</v>
      </c>
      <c r="K55">
        <v>119.4</v>
      </c>
      <c r="L55">
        <v>114.3</v>
      </c>
    </row>
    <row r="56" spans="1:13" x14ac:dyDescent="0.25">
      <c r="A56">
        <v>420</v>
      </c>
      <c r="F56">
        <v>168</v>
      </c>
    </row>
    <row r="57" spans="1:13" x14ac:dyDescent="0.25">
      <c r="A57">
        <v>450</v>
      </c>
      <c r="F57">
        <v>195.2</v>
      </c>
    </row>
    <row r="58" spans="1:13" x14ac:dyDescent="0.25">
      <c r="A58">
        <v>480</v>
      </c>
      <c r="F58">
        <v>219.2</v>
      </c>
    </row>
    <row r="59" spans="1:13" x14ac:dyDescent="0.25">
      <c r="A59">
        <v>500</v>
      </c>
      <c r="F59">
        <v>241.2</v>
      </c>
      <c r="K59">
        <v>186.5</v>
      </c>
      <c r="L59">
        <v>178.6</v>
      </c>
    </row>
    <row r="60" spans="1:13" x14ac:dyDescent="0.25">
      <c r="A60">
        <v>600</v>
      </c>
      <c r="F60">
        <v>352</v>
      </c>
    </row>
    <row r="61" spans="1:13" x14ac:dyDescent="0.25">
      <c r="A61">
        <v>700</v>
      </c>
      <c r="F61">
        <v>490.5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workbookViewId="0">
      <selection activeCell="A2" sqref="A2:A38"/>
    </sheetView>
  </sheetViews>
  <sheetFormatPr defaultColWidth="8.85546875" defaultRowHeight="15" x14ac:dyDescent="0.25"/>
  <cols>
    <col min="2" max="2" width="13.7109375" customWidth="1"/>
    <col min="3" max="3" width="12" customWidth="1"/>
    <col min="4" max="4" width="8.28515625" customWidth="1"/>
    <col min="8" max="8" width="15.7109375" bestFit="1" customWidth="1"/>
  </cols>
  <sheetData>
    <row r="1" spans="1:13" x14ac:dyDescent="0.25">
      <c r="A1" s="4" t="s">
        <v>15</v>
      </c>
      <c r="B1" s="4" t="s">
        <v>38</v>
      </c>
      <c r="C1" s="4" t="s">
        <v>18</v>
      </c>
      <c r="D1" s="4" t="s">
        <v>39</v>
      </c>
      <c r="E1" s="4" t="s">
        <v>16</v>
      </c>
      <c r="F1" s="4" t="s">
        <v>19</v>
      </c>
      <c r="G1" s="4" t="s">
        <v>40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</row>
    <row r="2" spans="1:13" x14ac:dyDescent="0.25">
      <c r="A2">
        <v>0.3</v>
      </c>
      <c r="B2">
        <v>0.34</v>
      </c>
      <c r="M2">
        <v>0.65</v>
      </c>
    </row>
    <row r="3" spans="1:13" x14ac:dyDescent="0.25">
      <c r="A3">
        <v>0.5</v>
      </c>
      <c r="B3">
        <v>0.56999999999999995</v>
      </c>
      <c r="F3">
        <v>0.8</v>
      </c>
      <c r="J3">
        <v>0.48</v>
      </c>
      <c r="M3">
        <v>1.1399999999999999</v>
      </c>
    </row>
    <row r="4" spans="1:13" x14ac:dyDescent="0.25">
      <c r="A4">
        <v>0.8</v>
      </c>
      <c r="B4">
        <v>0.9</v>
      </c>
      <c r="M4">
        <v>1.82</v>
      </c>
    </row>
    <row r="5" spans="1:13" x14ac:dyDescent="0.25">
      <c r="A5">
        <v>1</v>
      </c>
      <c r="B5">
        <v>1.1499999999999999</v>
      </c>
      <c r="F5">
        <v>1.65</v>
      </c>
      <c r="J5">
        <v>0.95</v>
      </c>
      <c r="K5">
        <v>0.92</v>
      </c>
      <c r="L5">
        <v>1.45</v>
      </c>
      <c r="M5">
        <v>2.2799999999999998</v>
      </c>
    </row>
    <row r="6" spans="1:13" x14ac:dyDescent="0.25">
      <c r="A6">
        <v>1.2</v>
      </c>
      <c r="B6">
        <v>1.37</v>
      </c>
    </row>
    <row r="7" spans="1:13" x14ac:dyDescent="0.25">
      <c r="A7">
        <v>1.5</v>
      </c>
      <c r="B7">
        <v>1.71</v>
      </c>
      <c r="J7">
        <v>1.43</v>
      </c>
      <c r="K7">
        <v>1.38</v>
      </c>
      <c r="L7">
        <v>2.2000000000000002</v>
      </c>
      <c r="M7">
        <v>3.42</v>
      </c>
    </row>
    <row r="8" spans="1:13" x14ac:dyDescent="0.25">
      <c r="A8">
        <v>2</v>
      </c>
      <c r="B8">
        <v>2.6</v>
      </c>
      <c r="C8">
        <v>2.6</v>
      </c>
      <c r="F8">
        <v>3.22</v>
      </c>
      <c r="J8">
        <v>1.9</v>
      </c>
      <c r="K8">
        <v>1.86</v>
      </c>
      <c r="L8">
        <v>2.9</v>
      </c>
      <c r="M8">
        <v>4.5599999999999996</v>
      </c>
    </row>
    <row r="9" spans="1:13" x14ac:dyDescent="0.25">
      <c r="A9">
        <v>2.5</v>
      </c>
      <c r="B9">
        <v>3.27</v>
      </c>
      <c r="C9">
        <v>3.27</v>
      </c>
      <c r="J9">
        <v>2.35</v>
      </c>
      <c r="M9">
        <v>5.7</v>
      </c>
    </row>
    <row r="10" spans="1:13" x14ac:dyDescent="0.25">
      <c r="A10">
        <v>3</v>
      </c>
      <c r="B10">
        <v>3.87</v>
      </c>
      <c r="C10">
        <v>3.87</v>
      </c>
      <c r="F10">
        <v>4.8</v>
      </c>
      <c r="J10">
        <v>2.85</v>
      </c>
      <c r="K10">
        <v>2.76</v>
      </c>
      <c r="L10">
        <v>4.3499999999999996</v>
      </c>
      <c r="M10">
        <v>6.84</v>
      </c>
    </row>
    <row r="11" spans="1:13" x14ac:dyDescent="0.25">
      <c r="A11">
        <v>4</v>
      </c>
      <c r="B11">
        <v>5.08</v>
      </c>
      <c r="C11">
        <v>5.08</v>
      </c>
      <c r="F11">
        <v>6.3</v>
      </c>
      <c r="G11">
        <v>5.8</v>
      </c>
      <c r="J11">
        <v>3.8</v>
      </c>
      <c r="K11">
        <v>3.68</v>
      </c>
      <c r="L11">
        <v>5.8</v>
      </c>
      <c r="M11">
        <v>8.8000000000000007</v>
      </c>
    </row>
    <row r="12" spans="1:13" x14ac:dyDescent="0.25">
      <c r="A12">
        <v>5</v>
      </c>
      <c r="B12">
        <v>6.35</v>
      </c>
      <c r="C12">
        <v>6.35</v>
      </c>
      <c r="F12">
        <v>7.86</v>
      </c>
      <c r="G12">
        <v>7.3</v>
      </c>
      <c r="J12">
        <v>4.8</v>
      </c>
      <c r="K12">
        <v>4.5999999999999996</v>
      </c>
      <c r="L12">
        <v>7.25</v>
      </c>
      <c r="M12">
        <v>11</v>
      </c>
    </row>
    <row r="13" spans="1:13" x14ac:dyDescent="0.25">
      <c r="A13">
        <v>6</v>
      </c>
      <c r="B13">
        <v>7.56</v>
      </c>
      <c r="C13">
        <v>7.56</v>
      </c>
      <c r="F13">
        <v>9.35</v>
      </c>
      <c r="G13">
        <v>8.8000000000000007</v>
      </c>
      <c r="J13">
        <v>5.7</v>
      </c>
      <c r="K13">
        <v>5.52</v>
      </c>
      <c r="L13">
        <v>8.6999999999999993</v>
      </c>
      <c r="M13">
        <v>13.2</v>
      </c>
    </row>
    <row r="14" spans="1:13" x14ac:dyDescent="0.25">
      <c r="A14">
        <v>8</v>
      </c>
      <c r="B14">
        <v>10.8</v>
      </c>
      <c r="C14">
        <v>10.8</v>
      </c>
      <c r="E14">
        <v>11.5</v>
      </c>
      <c r="F14">
        <v>13.3</v>
      </c>
      <c r="G14">
        <v>12.85</v>
      </c>
      <c r="H14">
        <v>13.05</v>
      </c>
      <c r="J14">
        <v>7.6</v>
      </c>
      <c r="K14">
        <v>7.36</v>
      </c>
      <c r="L14">
        <v>11.6</v>
      </c>
      <c r="M14">
        <v>17.600000000000001</v>
      </c>
    </row>
    <row r="15" spans="1:13" x14ac:dyDescent="0.25">
      <c r="A15">
        <v>10</v>
      </c>
      <c r="B15">
        <v>13.15</v>
      </c>
      <c r="C15">
        <v>13.15</v>
      </c>
      <c r="D15">
        <v>16.399999999999999</v>
      </c>
      <c r="E15">
        <v>14.4</v>
      </c>
      <c r="F15">
        <v>16.3</v>
      </c>
      <c r="G15">
        <v>15.73</v>
      </c>
      <c r="H15">
        <v>15.95</v>
      </c>
      <c r="I15">
        <v>15.3</v>
      </c>
      <c r="J15">
        <v>9.5</v>
      </c>
      <c r="K15">
        <v>9.1999999999999993</v>
      </c>
      <c r="L15">
        <v>14.5</v>
      </c>
      <c r="M15">
        <v>22</v>
      </c>
    </row>
    <row r="16" spans="1:13" x14ac:dyDescent="0.25">
      <c r="A16">
        <v>12</v>
      </c>
      <c r="B16">
        <v>16.399999999999999</v>
      </c>
      <c r="C16">
        <v>16.399999999999999</v>
      </c>
      <c r="E16">
        <v>16.649999999999999</v>
      </c>
      <c r="F16">
        <v>20.2</v>
      </c>
      <c r="G16">
        <v>19.5</v>
      </c>
      <c r="H16">
        <v>19.8</v>
      </c>
      <c r="I16">
        <v>18.899999999999999</v>
      </c>
      <c r="J16">
        <v>11.4</v>
      </c>
      <c r="K16">
        <v>11.05</v>
      </c>
      <c r="L16">
        <v>17.399999999999999</v>
      </c>
      <c r="M16">
        <v>26.4</v>
      </c>
    </row>
    <row r="17" spans="1:13" x14ac:dyDescent="0.25">
      <c r="A17">
        <v>15</v>
      </c>
      <c r="B17">
        <v>20</v>
      </c>
      <c r="C17">
        <v>20</v>
      </c>
      <c r="D17">
        <v>24.8</v>
      </c>
      <c r="E17">
        <v>20.9</v>
      </c>
      <c r="F17">
        <v>24.7</v>
      </c>
      <c r="G17">
        <v>23.8</v>
      </c>
      <c r="H17">
        <v>24.15</v>
      </c>
      <c r="I17">
        <v>23.1</v>
      </c>
      <c r="J17">
        <v>14.25</v>
      </c>
      <c r="K17">
        <v>13.8</v>
      </c>
      <c r="L17">
        <v>21.75</v>
      </c>
      <c r="M17">
        <v>33</v>
      </c>
    </row>
    <row r="18" spans="1:13" x14ac:dyDescent="0.25">
      <c r="A18">
        <v>20</v>
      </c>
      <c r="B18">
        <v>26</v>
      </c>
      <c r="C18">
        <v>26</v>
      </c>
      <c r="D18">
        <v>32.299999999999997</v>
      </c>
      <c r="E18">
        <v>27.35</v>
      </c>
      <c r="F18">
        <v>32.159999999999997</v>
      </c>
      <c r="G18">
        <v>31.1</v>
      </c>
      <c r="H18">
        <v>31.5</v>
      </c>
      <c r="I18">
        <v>30.1</v>
      </c>
      <c r="J18">
        <v>19</v>
      </c>
      <c r="K18">
        <v>18.399999999999999</v>
      </c>
      <c r="L18">
        <v>29</v>
      </c>
      <c r="M18">
        <v>44</v>
      </c>
    </row>
    <row r="19" spans="1:13" x14ac:dyDescent="0.25">
      <c r="A19">
        <v>25</v>
      </c>
      <c r="B19">
        <v>32.049999999999997</v>
      </c>
      <c r="C19">
        <v>32.049999999999997</v>
      </c>
      <c r="D19">
        <v>39.799999999999997</v>
      </c>
      <c r="E19">
        <v>33.700000000000003</v>
      </c>
      <c r="F19">
        <v>39.65</v>
      </c>
      <c r="G19">
        <v>38.25</v>
      </c>
      <c r="H19">
        <v>38.799999999999997</v>
      </c>
      <c r="I19">
        <v>37.1</v>
      </c>
      <c r="J19">
        <v>23.75</v>
      </c>
      <c r="K19">
        <v>23</v>
      </c>
      <c r="L19">
        <v>36.25</v>
      </c>
      <c r="M19">
        <v>55</v>
      </c>
    </row>
    <row r="20" spans="1:13" x14ac:dyDescent="0.25">
      <c r="A20">
        <v>30</v>
      </c>
      <c r="B20">
        <v>38.1</v>
      </c>
      <c r="C20">
        <v>38.1</v>
      </c>
      <c r="D20">
        <v>47.3</v>
      </c>
      <c r="E20">
        <v>40.85</v>
      </c>
      <c r="F20">
        <v>47.12</v>
      </c>
      <c r="G20">
        <v>45.45</v>
      </c>
      <c r="H20">
        <v>46.15</v>
      </c>
      <c r="I20">
        <v>44.1</v>
      </c>
      <c r="J20">
        <v>28.5</v>
      </c>
      <c r="K20">
        <v>27.6</v>
      </c>
      <c r="L20">
        <v>43.5</v>
      </c>
      <c r="M20">
        <v>66</v>
      </c>
    </row>
    <row r="21" spans="1:13" x14ac:dyDescent="0.25">
      <c r="A21">
        <v>35</v>
      </c>
      <c r="B21">
        <v>45.35</v>
      </c>
      <c r="C21">
        <v>45.35</v>
      </c>
      <c r="E21">
        <v>45.7</v>
      </c>
      <c r="F21">
        <v>54.15</v>
      </c>
      <c r="J21">
        <v>33.9</v>
      </c>
      <c r="L21">
        <v>50.75</v>
      </c>
    </row>
    <row r="22" spans="1:13" x14ac:dyDescent="0.25">
      <c r="A22">
        <v>40</v>
      </c>
      <c r="B22">
        <v>51.4</v>
      </c>
      <c r="C22">
        <v>51.4</v>
      </c>
      <c r="D22">
        <v>62.65</v>
      </c>
      <c r="E22">
        <v>52</v>
      </c>
      <c r="F22">
        <v>63.57</v>
      </c>
      <c r="G22">
        <v>61.35</v>
      </c>
      <c r="H22">
        <v>62.2</v>
      </c>
      <c r="I22">
        <v>59.5</v>
      </c>
      <c r="J22">
        <v>38</v>
      </c>
      <c r="K22">
        <v>36.799999999999997</v>
      </c>
      <c r="L22">
        <v>58</v>
      </c>
      <c r="M22">
        <v>88</v>
      </c>
    </row>
    <row r="23" spans="1:13" x14ac:dyDescent="0.25">
      <c r="A23">
        <v>45</v>
      </c>
      <c r="E23">
        <v>56</v>
      </c>
    </row>
    <row r="24" spans="1:13" x14ac:dyDescent="0.25">
      <c r="A24">
        <v>50</v>
      </c>
      <c r="B24">
        <v>63.5</v>
      </c>
      <c r="C24">
        <v>63.5</v>
      </c>
      <c r="D24">
        <v>75.150000000000006</v>
      </c>
      <c r="E24">
        <v>62.7</v>
      </c>
      <c r="F24">
        <v>78.53</v>
      </c>
      <c r="G24">
        <v>75.8</v>
      </c>
      <c r="H24">
        <v>76.900000000000006</v>
      </c>
      <c r="I24">
        <v>73.5</v>
      </c>
      <c r="J24">
        <v>47.5</v>
      </c>
      <c r="K24">
        <v>46</v>
      </c>
      <c r="L24">
        <v>72.5</v>
      </c>
      <c r="M24">
        <v>110</v>
      </c>
    </row>
    <row r="25" spans="1:13" x14ac:dyDescent="0.25">
      <c r="A25">
        <v>55</v>
      </c>
      <c r="E25">
        <v>67.150000000000006</v>
      </c>
    </row>
    <row r="26" spans="1:13" x14ac:dyDescent="0.25">
      <c r="A26">
        <v>60</v>
      </c>
      <c r="B26">
        <v>76.8</v>
      </c>
      <c r="D26">
        <v>90.9</v>
      </c>
      <c r="E26">
        <v>77.900000000000006</v>
      </c>
      <c r="F26">
        <v>95</v>
      </c>
      <c r="G26">
        <v>91.65</v>
      </c>
      <c r="H26">
        <v>93</v>
      </c>
      <c r="J26">
        <v>57</v>
      </c>
      <c r="K26">
        <v>55.2</v>
      </c>
      <c r="L26">
        <v>87</v>
      </c>
      <c r="M26">
        <v>132</v>
      </c>
    </row>
    <row r="27" spans="1:13" x14ac:dyDescent="0.25">
      <c r="A27">
        <v>65</v>
      </c>
      <c r="E27">
        <v>81.5</v>
      </c>
    </row>
    <row r="28" spans="1:13" x14ac:dyDescent="0.25">
      <c r="A28">
        <v>70</v>
      </c>
      <c r="B28">
        <v>88.9</v>
      </c>
      <c r="E28">
        <v>89.1</v>
      </c>
      <c r="F28">
        <v>108.9</v>
      </c>
      <c r="G28">
        <v>105.8</v>
      </c>
      <c r="J28">
        <v>68.2</v>
      </c>
      <c r="L28">
        <v>101.5</v>
      </c>
    </row>
    <row r="29" spans="1:13" x14ac:dyDescent="0.25">
      <c r="A29">
        <v>75</v>
      </c>
      <c r="E29">
        <v>95.4</v>
      </c>
    </row>
    <row r="30" spans="1:13" x14ac:dyDescent="0.25">
      <c r="A30">
        <v>80</v>
      </c>
      <c r="B30">
        <v>101</v>
      </c>
      <c r="D30">
        <v>119.55</v>
      </c>
      <c r="E30">
        <v>101.65</v>
      </c>
      <c r="F30">
        <v>123.7</v>
      </c>
      <c r="G30">
        <v>120.6</v>
      </c>
      <c r="H30">
        <v>121.3</v>
      </c>
      <c r="J30">
        <v>78</v>
      </c>
      <c r="L30">
        <v>116</v>
      </c>
    </row>
    <row r="31" spans="1:13" x14ac:dyDescent="0.25">
      <c r="A31">
        <v>90</v>
      </c>
      <c r="B31">
        <v>111.5</v>
      </c>
      <c r="E31">
        <v>111.95</v>
      </c>
      <c r="F31">
        <v>137.25</v>
      </c>
      <c r="G31">
        <v>136.30000000000001</v>
      </c>
      <c r="J31">
        <v>87.3</v>
      </c>
    </row>
    <row r="32" spans="1:13" x14ac:dyDescent="0.25">
      <c r="A32">
        <v>100</v>
      </c>
      <c r="B32">
        <v>124.6</v>
      </c>
      <c r="D32">
        <v>146.69999999999999</v>
      </c>
      <c r="E32">
        <v>128.55000000000001</v>
      </c>
      <c r="F32">
        <v>153.22</v>
      </c>
      <c r="G32">
        <v>152.15</v>
      </c>
      <c r="J32">
        <v>97</v>
      </c>
      <c r="L32">
        <v>145</v>
      </c>
    </row>
    <row r="33" spans="1:6" x14ac:dyDescent="0.25">
      <c r="A33">
        <v>110</v>
      </c>
      <c r="E33">
        <v>141.4</v>
      </c>
      <c r="F33">
        <v>170</v>
      </c>
    </row>
    <row r="34" spans="1:6" x14ac:dyDescent="0.25">
      <c r="A34">
        <v>120</v>
      </c>
      <c r="E34">
        <v>154.30000000000001</v>
      </c>
    </row>
    <row r="35" spans="1:6" x14ac:dyDescent="0.25">
      <c r="A35">
        <v>130</v>
      </c>
      <c r="E35">
        <v>167.2</v>
      </c>
    </row>
    <row r="36" spans="1:6" x14ac:dyDescent="0.25">
      <c r="A36">
        <v>140</v>
      </c>
      <c r="E36">
        <v>180</v>
      </c>
    </row>
    <row r="37" spans="1:6" x14ac:dyDescent="0.25">
      <c r="A37">
        <v>150</v>
      </c>
      <c r="E37">
        <v>192.8</v>
      </c>
    </row>
    <row r="38" spans="1:6" x14ac:dyDescent="0.25">
      <c r="A38">
        <v>160</v>
      </c>
      <c r="E38">
        <v>205.1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activeCell="A4" sqref="A4:A13"/>
    </sheetView>
  </sheetViews>
  <sheetFormatPr defaultColWidth="8.85546875" defaultRowHeight="15" x14ac:dyDescent="0.25"/>
  <cols>
    <col min="1" max="1" width="10.85546875" customWidth="1"/>
  </cols>
  <sheetData>
    <row r="1" spans="1:2" x14ac:dyDescent="0.25">
      <c r="A1" t="s">
        <v>42</v>
      </c>
    </row>
    <row r="3" spans="1:2" x14ac:dyDescent="0.25">
      <c r="A3" t="s">
        <v>43</v>
      </c>
      <c r="B3" t="s">
        <v>44</v>
      </c>
    </row>
    <row r="4" spans="1:2" x14ac:dyDescent="0.25">
      <c r="A4">
        <v>10</v>
      </c>
      <c r="B4">
        <v>0.13</v>
      </c>
    </row>
    <row r="5" spans="1:2" x14ac:dyDescent="0.25">
      <c r="A5">
        <v>12</v>
      </c>
      <c r="B5">
        <v>0.2</v>
      </c>
    </row>
    <row r="6" spans="1:2" x14ac:dyDescent="0.25">
      <c r="A6">
        <v>14</v>
      </c>
      <c r="B6">
        <v>0.24</v>
      </c>
    </row>
    <row r="7" spans="1:2" x14ac:dyDescent="0.25">
      <c r="A7">
        <v>17</v>
      </c>
      <c r="B7">
        <v>0.36</v>
      </c>
    </row>
    <row r="8" spans="1:2" x14ac:dyDescent="0.25">
      <c r="A8">
        <v>19</v>
      </c>
      <c r="B8">
        <v>0.45</v>
      </c>
    </row>
    <row r="9" spans="1:2" x14ac:dyDescent="0.25">
      <c r="A9">
        <v>22</v>
      </c>
      <c r="B9">
        <v>0.62</v>
      </c>
    </row>
    <row r="10" spans="1:2" x14ac:dyDescent="0.25">
      <c r="A10">
        <v>25</v>
      </c>
      <c r="B10">
        <v>0.78</v>
      </c>
    </row>
    <row r="11" spans="1:2" x14ac:dyDescent="0.25">
      <c r="A11">
        <v>28</v>
      </c>
      <c r="B11">
        <v>1.28</v>
      </c>
    </row>
    <row r="12" spans="1:2" x14ac:dyDescent="0.25">
      <c r="A12">
        <v>32</v>
      </c>
      <c r="B12">
        <v>1.3</v>
      </c>
    </row>
    <row r="13" spans="1:2" x14ac:dyDescent="0.25">
      <c r="A13">
        <v>36</v>
      </c>
      <c r="B13">
        <v>1.58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7"/>
  <sheetViews>
    <sheetView view="pageLayout" workbookViewId="0">
      <selection activeCell="B1" sqref="B1:Z1"/>
    </sheetView>
  </sheetViews>
  <sheetFormatPr defaultColWidth="8.85546875" defaultRowHeight="15" x14ac:dyDescent="0.25"/>
  <cols>
    <col min="1" max="26" width="5.42578125" style="1" customWidth="1"/>
    <col min="27" max="16384" width="8.85546875" style="1"/>
  </cols>
  <sheetData>
    <row r="1" spans="1:26" ht="12.75" customHeight="1" x14ac:dyDescent="0.25">
      <c r="A1" s="2" t="s">
        <v>33</v>
      </c>
      <c r="B1" s="2">
        <v>10</v>
      </c>
      <c r="C1" s="3">
        <v>15</v>
      </c>
      <c r="D1" s="3">
        <v>20</v>
      </c>
      <c r="E1" s="3">
        <v>25</v>
      </c>
      <c r="F1" s="3">
        <v>30</v>
      </c>
      <c r="G1" s="3">
        <v>35</v>
      </c>
      <c r="H1" s="3">
        <v>40</v>
      </c>
      <c r="I1" s="3">
        <v>45</v>
      </c>
      <c r="J1" s="3">
        <v>50</v>
      </c>
      <c r="K1" s="3">
        <v>55</v>
      </c>
      <c r="L1" s="3">
        <v>60</v>
      </c>
      <c r="M1" s="3">
        <v>70</v>
      </c>
      <c r="N1" s="3">
        <v>75</v>
      </c>
      <c r="O1" s="3">
        <v>80</v>
      </c>
      <c r="P1" s="3">
        <v>90</v>
      </c>
      <c r="Q1" s="3">
        <v>100</v>
      </c>
      <c r="R1" s="3">
        <v>110</v>
      </c>
      <c r="S1" s="3">
        <v>120</v>
      </c>
      <c r="T1" s="3">
        <v>130</v>
      </c>
      <c r="U1" s="3">
        <v>140</v>
      </c>
      <c r="V1" s="3">
        <v>150</v>
      </c>
      <c r="W1" s="3">
        <v>160</v>
      </c>
      <c r="X1" s="3">
        <v>170</v>
      </c>
      <c r="Y1" s="3">
        <v>190</v>
      </c>
      <c r="Z1" s="3">
        <v>210</v>
      </c>
    </row>
    <row r="2" spans="1:26" ht="12.75" customHeight="1" x14ac:dyDescent="0.25">
      <c r="A2" s="3">
        <v>25</v>
      </c>
      <c r="B2" s="3"/>
      <c r="C2" s="2">
        <v>0.43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3">
        <v>30</v>
      </c>
      <c r="B3" s="3"/>
      <c r="C3" s="2">
        <v>0.7</v>
      </c>
      <c r="D3" s="2">
        <v>0.55000000000000004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3">
        <v>35</v>
      </c>
      <c r="B4" s="3"/>
      <c r="C4" s="2">
        <v>1.05</v>
      </c>
      <c r="D4" s="2"/>
      <c r="E4" s="2">
        <v>0.71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3">
        <v>40</v>
      </c>
      <c r="B5" s="3"/>
      <c r="D5" s="2">
        <v>1.28</v>
      </c>
      <c r="E5" s="2">
        <v>1.07</v>
      </c>
      <c r="F5" s="2">
        <v>0.83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3">
        <v>45</v>
      </c>
      <c r="B6" s="3"/>
      <c r="D6" s="2">
        <v>1.68</v>
      </c>
      <c r="E6" s="2">
        <v>1.49</v>
      </c>
      <c r="F6" s="2">
        <v>1.25</v>
      </c>
      <c r="G6" s="2">
        <v>0.95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3">
        <v>50</v>
      </c>
      <c r="B7" s="3"/>
      <c r="D7" s="2">
        <v>2.15</v>
      </c>
      <c r="E7" s="2">
        <v>1.94</v>
      </c>
      <c r="F7" s="2">
        <v>1.7</v>
      </c>
      <c r="G7" s="2">
        <v>1.4</v>
      </c>
      <c r="H7" s="2">
        <v>1.06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3">
        <v>55</v>
      </c>
      <c r="B8" s="3"/>
      <c r="D8" s="2"/>
      <c r="E8" s="2"/>
      <c r="F8" s="2">
        <v>2.2599999999999998</v>
      </c>
      <c r="G8" s="2">
        <v>1.97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3">
        <v>60</v>
      </c>
      <c r="B9" s="3"/>
      <c r="D9" s="2">
        <v>3.25</v>
      </c>
      <c r="E9" s="2"/>
      <c r="F9" s="2">
        <v>2.81</v>
      </c>
      <c r="G9" s="2">
        <v>2.52</v>
      </c>
      <c r="H9" s="2">
        <v>2.2000000000000002</v>
      </c>
      <c r="I9" s="2"/>
      <c r="J9" s="2">
        <v>1.37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3">
        <v>65</v>
      </c>
      <c r="B10" s="3"/>
      <c r="D10" s="2"/>
      <c r="E10" s="2"/>
      <c r="F10" s="2">
        <v>4.1100000000000003</v>
      </c>
      <c r="G10" s="2">
        <v>3.17</v>
      </c>
      <c r="H10" s="2">
        <v>2.84</v>
      </c>
      <c r="I10" s="2">
        <v>2.46</v>
      </c>
      <c r="J10" s="2">
        <v>2.04</v>
      </c>
      <c r="K10" s="2">
        <v>1.55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3">
        <v>70</v>
      </c>
      <c r="B11" s="3"/>
      <c r="D11" s="2"/>
      <c r="E11" s="2"/>
      <c r="F11" s="2"/>
      <c r="G11" s="2"/>
      <c r="H11" s="2">
        <v>3.49</v>
      </c>
      <c r="I11" s="2"/>
      <c r="J11" s="2">
        <v>2.68</v>
      </c>
      <c r="K11" s="2"/>
      <c r="L11" s="2">
        <v>1.68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3">
        <v>75</v>
      </c>
      <c r="B12" s="3"/>
      <c r="D12" s="2"/>
      <c r="E12" s="2"/>
      <c r="F12" s="2"/>
      <c r="G12" s="2"/>
      <c r="H12" s="2">
        <v>4.1900000000000004</v>
      </c>
      <c r="I12" s="2"/>
      <c r="J12" s="2">
        <v>3.38</v>
      </c>
      <c r="K12" s="2"/>
      <c r="L12" s="2">
        <v>2.4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">
        <v>80</v>
      </c>
      <c r="B13" s="3"/>
      <c r="D13" s="2"/>
      <c r="E13" s="2"/>
      <c r="F13" s="2">
        <v>5.56</v>
      </c>
      <c r="G13" s="2"/>
      <c r="H13" s="2">
        <v>4.93</v>
      </c>
      <c r="I13" s="2"/>
      <c r="J13" s="2">
        <v>4.13</v>
      </c>
      <c r="K13" s="2"/>
      <c r="L13" s="2">
        <v>3.15</v>
      </c>
      <c r="M13" s="2">
        <v>1.95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">
        <v>85</v>
      </c>
      <c r="B14" s="3"/>
      <c r="D14" s="2"/>
      <c r="E14" s="2"/>
      <c r="F14" s="2">
        <v>6.35</v>
      </c>
      <c r="G14" s="2"/>
      <c r="H14" s="2">
        <v>5.73</v>
      </c>
      <c r="I14" s="2"/>
      <c r="J14" s="2"/>
      <c r="K14" s="2"/>
      <c r="L14" s="2"/>
      <c r="M14" s="2">
        <v>2.7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3">
        <v>90</v>
      </c>
      <c r="B15" s="3"/>
      <c r="D15" s="2"/>
      <c r="E15" s="2"/>
      <c r="F15" s="2"/>
      <c r="G15" s="2"/>
      <c r="H15" s="2">
        <v>6.6</v>
      </c>
      <c r="I15" s="2"/>
      <c r="J15" s="2">
        <v>5.7</v>
      </c>
      <c r="K15" s="2"/>
      <c r="L15" s="2">
        <v>5</v>
      </c>
      <c r="M15" s="2">
        <v>3.84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3">
        <v>100</v>
      </c>
      <c r="B16" s="3"/>
      <c r="D16" s="2"/>
      <c r="E16" s="2"/>
      <c r="F16" s="2"/>
      <c r="G16" s="2">
        <v>8.65</v>
      </c>
      <c r="H16" s="2">
        <v>8.58</v>
      </c>
      <c r="I16" s="2"/>
      <c r="J16" s="2">
        <v>7.8</v>
      </c>
      <c r="K16" s="2"/>
      <c r="L16" s="2">
        <v>6.5</v>
      </c>
      <c r="M16" s="2">
        <v>5.67</v>
      </c>
      <c r="N16" s="2"/>
      <c r="O16" s="2">
        <v>4.32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3">
        <v>110</v>
      </c>
      <c r="B17" s="3"/>
      <c r="D17" s="2"/>
      <c r="E17" s="2"/>
      <c r="F17" s="2"/>
      <c r="G17" s="2"/>
      <c r="H17" s="2"/>
      <c r="I17" s="2"/>
      <c r="J17" s="2">
        <v>9.81</v>
      </c>
      <c r="K17" s="2"/>
      <c r="L17" s="2">
        <v>8.84</v>
      </c>
      <c r="M17" s="2">
        <v>7.68</v>
      </c>
      <c r="N17" s="2"/>
      <c r="O17" s="2">
        <v>6.42</v>
      </c>
      <c r="P17" s="2">
        <v>4.8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3">
        <v>120</v>
      </c>
      <c r="B18" s="3"/>
      <c r="D18" s="2"/>
      <c r="E18" s="2"/>
      <c r="F18" s="2"/>
      <c r="G18" s="2"/>
      <c r="H18" s="2"/>
      <c r="I18" s="2"/>
      <c r="J18" s="2">
        <v>12.24</v>
      </c>
      <c r="K18" s="2"/>
      <c r="L18" s="2">
        <v>10.8</v>
      </c>
      <c r="M18" s="2">
        <v>10.15</v>
      </c>
      <c r="N18" s="2"/>
      <c r="O18" s="2">
        <v>8.82</v>
      </c>
      <c r="P18" s="2"/>
      <c r="Q18" s="2">
        <v>5.6</v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3">
        <v>125</v>
      </c>
      <c r="B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9.6</v>
      </c>
      <c r="P19" s="2">
        <v>8.48</v>
      </c>
      <c r="Q19" s="2">
        <v>6.77</v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3">
        <v>130</v>
      </c>
      <c r="B20" s="3"/>
      <c r="D20" s="2"/>
      <c r="E20" s="2"/>
      <c r="F20" s="2"/>
      <c r="G20" s="2"/>
      <c r="H20" s="2"/>
      <c r="I20" s="2"/>
      <c r="J20" s="2">
        <v>14.64</v>
      </c>
      <c r="K20" s="2"/>
      <c r="L20" s="2">
        <v>13.7</v>
      </c>
      <c r="M20" s="2"/>
      <c r="N20" s="2"/>
      <c r="O20" s="2"/>
      <c r="P20" s="2">
        <v>9.6999999999999993</v>
      </c>
      <c r="Q20" s="2">
        <v>8</v>
      </c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3">
        <v>140</v>
      </c>
      <c r="B21" s="3"/>
      <c r="D21" s="2"/>
      <c r="E21" s="2"/>
      <c r="F21" s="2"/>
      <c r="G21" s="2"/>
      <c r="H21" s="2"/>
      <c r="I21" s="2"/>
      <c r="J21" s="2"/>
      <c r="K21" s="2"/>
      <c r="L21" s="2">
        <v>16.3</v>
      </c>
      <c r="M21" s="2"/>
      <c r="N21" s="2"/>
      <c r="O21" s="2">
        <v>13.8</v>
      </c>
      <c r="P21" s="2">
        <v>12.3</v>
      </c>
      <c r="Q21" s="2">
        <v>10.6</v>
      </c>
      <c r="R21" s="2">
        <v>8.6999999999999993</v>
      </c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3">
        <v>150</v>
      </c>
      <c r="B22" s="3"/>
      <c r="D22" s="2"/>
      <c r="E22" s="2"/>
      <c r="F22" s="2"/>
      <c r="G22" s="2"/>
      <c r="H22" s="2"/>
      <c r="I22" s="2"/>
      <c r="J22" s="2">
        <v>20.2</v>
      </c>
      <c r="K22" s="2"/>
      <c r="L22" s="2"/>
      <c r="M22" s="2">
        <v>17.920000000000002</v>
      </c>
      <c r="N22" s="2"/>
      <c r="O22" s="2"/>
      <c r="P22" s="2">
        <v>15.07</v>
      </c>
      <c r="Q22" s="2">
        <v>13.37</v>
      </c>
      <c r="R22" s="2"/>
      <c r="S22" s="2">
        <v>9.4</v>
      </c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">
        <v>160</v>
      </c>
      <c r="B23" s="3"/>
      <c r="D23" s="2"/>
      <c r="E23" s="2"/>
      <c r="F23" s="2"/>
      <c r="G23" s="2"/>
      <c r="H23" s="2"/>
      <c r="I23" s="2"/>
      <c r="J23" s="2">
        <v>22.25</v>
      </c>
      <c r="K23" s="2"/>
      <c r="L23" s="2">
        <v>22.3</v>
      </c>
      <c r="M23" s="2"/>
      <c r="N23" s="2"/>
      <c r="O23" s="2">
        <v>19.829999999999998</v>
      </c>
      <c r="P23" s="2"/>
      <c r="Q23" s="2">
        <v>16.63</v>
      </c>
      <c r="R23" s="2"/>
      <c r="S23" s="2"/>
      <c r="T23" s="2">
        <v>10.42</v>
      </c>
      <c r="U23" s="2"/>
      <c r="V23" s="2"/>
      <c r="W23" s="2"/>
      <c r="X23" s="2"/>
      <c r="Y23" s="2"/>
      <c r="Z23" s="2"/>
    </row>
    <row r="24" spans="1:26" ht="12.75" customHeight="1" x14ac:dyDescent="0.25">
      <c r="A24" s="3">
        <v>170</v>
      </c>
      <c r="B24" s="3"/>
      <c r="D24" s="2"/>
      <c r="E24" s="2"/>
      <c r="F24" s="2"/>
      <c r="G24" s="2"/>
      <c r="H24" s="2"/>
      <c r="I24" s="2"/>
      <c r="J24" s="2"/>
      <c r="K24" s="2"/>
      <c r="L24" s="2">
        <v>25.45</v>
      </c>
      <c r="M24" s="2"/>
      <c r="N24" s="2"/>
      <c r="O24" s="2"/>
      <c r="P24" s="2"/>
      <c r="Q24" s="2">
        <v>19.8</v>
      </c>
      <c r="R24" s="2"/>
      <c r="S24" s="2"/>
      <c r="T24" s="2">
        <v>13.6</v>
      </c>
      <c r="U24" s="2"/>
      <c r="V24" s="2"/>
      <c r="W24" s="2"/>
      <c r="X24" s="2"/>
      <c r="Y24" s="2"/>
      <c r="Z24" s="2"/>
    </row>
    <row r="25" spans="1:26" ht="12.75" customHeight="1" x14ac:dyDescent="0.25">
      <c r="A25" s="3">
        <v>180</v>
      </c>
      <c r="B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v>19.2</v>
      </c>
      <c r="T25" s="2"/>
      <c r="U25" s="2">
        <v>14.5</v>
      </c>
      <c r="V25" s="2"/>
      <c r="W25" s="2"/>
      <c r="X25" s="2"/>
      <c r="Y25" s="2"/>
      <c r="Z25" s="2"/>
    </row>
    <row r="26" spans="1:26" ht="12.75" customHeight="1" x14ac:dyDescent="0.25">
      <c r="A26" s="3">
        <v>185</v>
      </c>
      <c r="B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28.25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3">
        <v>190</v>
      </c>
      <c r="B27" s="3"/>
      <c r="D27" s="2"/>
      <c r="E27" s="2"/>
      <c r="F27" s="2"/>
      <c r="G27" s="2"/>
      <c r="H27" s="2"/>
      <c r="I27" s="2"/>
      <c r="J27" s="2"/>
      <c r="K27" s="2"/>
      <c r="L27" s="2"/>
      <c r="M27" s="2">
        <v>31.2</v>
      </c>
      <c r="N27" s="2"/>
      <c r="O27" s="2"/>
      <c r="P27" s="2"/>
      <c r="Q27" s="2"/>
      <c r="R27" s="2"/>
      <c r="S27" s="2">
        <v>21.3</v>
      </c>
      <c r="T27" s="2"/>
      <c r="U27" s="2">
        <v>18.04</v>
      </c>
      <c r="V27" s="2"/>
      <c r="W27" s="2">
        <v>12.6</v>
      </c>
      <c r="X27" s="2"/>
      <c r="Y27" s="2"/>
      <c r="Z27" s="2"/>
    </row>
    <row r="28" spans="1:26" ht="12.75" customHeight="1" x14ac:dyDescent="0.25">
      <c r="A28" s="3">
        <v>200</v>
      </c>
      <c r="B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32.1</v>
      </c>
      <c r="Q28" s="2">
        <v>30.7</v>
      </c>
      <c r="R28" s="2"/>
      <c r="S28" s="2"/>
      <c r="T28" s="2">
        <v>24.52</v>
      </c>
      <c r="U28" s="2">
        <v>22.09</v>
      </c>
      <c r="V28" s="2"/>
      <c r="W28" s="2">
        <v>16.649999999999999</v>
      </c>
      <c r="X28" s="2"/>
      <c r="Y28" s="2"/>
      <c r="Z28" s="2"/>
    </row>
    <row r="29" spans="1:26" ht="12.75" customHeight="1" x14ac:dyDescent="0.25">
      <c r="A29" s="3">
        <v>210</v>
      </c>
      <c r="B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3">
        <v>220</v>
      </c>
      <c r="B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40.799999999999997</v>
      </c>
      <c r="O30" s="2"/>
      <c r="P30" s="2"/>
      <c r="Q30" s="2"/>
      <c r="R30" s="2"/>
      <c r="S30" s="2"/>
      <c r="T30" s="2"/>
      <c r="U30" s="2"/>
      <c r="V30" s="2"/>
      <c r="W30" s="2">
        <v>25.83</v>
      </c>
      <c r="X30" s="2"/>
      <c r="Y30" s="2"/>
      <c r="Z30" s="2"/>
    </row>
    <row r="31" spans="1:26" ht="12.75" customHeight="1" x14ac:dyDescent="0.25">
      <c r="A31" s="3">
        <v>225</v>
      </c>
      <c r="B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3">
        <v>230</v>
      </c>
      <c r="B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v>40.200000000000003</v>
      </c>
      <c r="T32" s="2"/>
      <c r="U32" s="2"/>
      <c r="V32" s="2"/>
      <c r="W32" s="2">
        <v>30.17</v>
      </c>
      <c r="X32" s="2"/>
      <c r="Y32" s="2"/>
      <c r="Z32" s="2"/>
    </row>
    <row r="33" spans="1:26" ht="12.75" customHeight="1" x14ac:dyDescent="0.25">
      <c r="A33" s="3">
        <v>250</v>
      </c>
      <c r="B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42.2</v>
      </c>
      <c r="W33" s="2"/>
      <c r="X33" s="2"/>
      <c r="Y33" s="2"/>
      <c r="Z33" s="2"/>
    </row>
    <row r="34" spans="1:26" ht="12.75" customHeight="1" x14ac:dyDescent="0.25">
      <c r="A34" s="3">
        <v>260</v>
      </c>
      <c r="B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>
        <v>52.1</v>
      </c>
      <c r="U34" s="2"/>
      <c r="V34" s="2"/>
      <c r="W34" s="2">
        <v>44.3</v>
      </c>
      <c r="X34" s="2"/>
      <c r="Y34" s="2">
        <v>34.82</v>
      </c>
      <c r="Z34" s="2"/>
    </row>
    <row r="35" spans="1:26" ht="12.75" customHeight="1" x14ac:dyDescent="0.25">
      <c r="A35" s="3">
        <v>280</v>
      </c>
      <c r="B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>
        <v>37.9</v>
      </c>
    </row>
    <row r="36" spans="1:26" ht="14.25" customHeight="1" x14ac:dyDescent="0.25">
      <c r="A36" s="3">
        <v>300</v>
      </c>
      <c r="B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3">
        <v>310</v>
      </c>
      <c r="B37" s="3"/>
    </row>
  </sheetData>
  <phoneticPr fontId="9" type="noConversion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workbookViewId="0">
      <selection activeCell="B4" sqref="B4"/>
    </sheetView>
  </sheetViews>
  <sheetFormatPr defaultColWidth="8.85546875" defaultRowHeight="15" x14ac:dyDescent="0.25"/>
  <sheetData>
    <row r="1" spans="1:2" x14ac:dyDescent="0.25">
      <c r="A1">
        <v>10</v>
      </c>
      <c r="B1">
        <v>2</v>
      </c>
    </row>
    <row r="2" spans="1:2" x14ac:dyDescent="0.25">
      <c r="A2">
        <v>15</v>
      </c>
      <c r="B2">
        <v>3</v>
      </c>
    </row>
    <row r="3" spans="1:2" x14ac:dyDescent="0.25">
      <c r="A3">
        <v>20</v>
      </c>
      <c r="B3">
        <v>4</v>
      </c>
    </row>
    <row r="4" spans="1:2" x14ac:dyDescent="0.25">
      <c r="A4">
        <v>25</v>
      </c>
      <c r="B4">
        <v>5</v>
      </c>
    </row>
    <row r="5" spans="1:2" x14ac:dyDescent="0.25">
      <c r="A5">
        <v>30</v>
      </c>
      <c r="B5">
        <v>6</v>
      </c>
    </row>
    <row r="6" spans="1:2" x14ac:dyDescent="0.25">
      <c r="A6">
        <v>35</v>
      </c>
      <c r="B6">
        <v>7</v>
      </c>
    </row>
    <row r="7" spans="1:2" x14ac:dyDescent="0.25">
      <c r="A7">
        <v>40</v>
      </c>
      <c r="B7">
        <v>8</v>
      </c>
    </row>
    <row r="8" spans="1:2" x14ac:dyDescent="0.25">
      <c r="A8">
        <v>45</v>
      </c>
      <c r="B8">
        <v>9</v>
      </c>
    </row>
    <row r="9" spans="1:2" x14ac:dyDescent="0.25">
      <c r="A9">
        <v>50</v>
      </c>
      <c r="B9">
        <v>10</v>
      </c>
    </row>
    <row r="10" spans="1:2" x14ac:dyDescent="0.25">
      <c r="A10">
        <v>55</v>
      </c>
      <c r="B10">
        <v>11</v>
      </c>
    </row>
    <row r="11" spans="1:2" x14ac:dyDescent="0.25">
      <c r="A11">
        <v>60</v>
      </c>
      <c r="B11">
        <v>12</v>
      </c>
    </row>
    <row r="12" spans="1:2" x14ac:dyDescent="0.25">
      <c r="A12">
        <v>70</v>
      </c>
      <c r="B12">
        <v>13</v>
      </c>
    </row>
    <row r="13" spans="1:2" x14ac:dyDescent="0.25">
      <c r="A13">
        <v>75</v>
      </c>
      <c r="B13">
        <v>14</v>
      </c>
    </row>
    <row r="14" spans="1:2" x14ac:dyDescent="0.25">
      <c r="A14">
        <v>80</v>
      </c>
      <c r="B14">
        <v>15</v>
      </c>
    </row>
    <row r="15" spans="1:2" x14ac:dyDescent="0.25">
      <c r="A15">
        <v>90</v>
      </c>
      <c r="B15">
        <v>16</v>
      </c>
    </row>
    <row r="16" spans="1:2" x14ac:dyDescent="0.25">
      <c r="A16">
        <v>100</v>
      </c>
      <c r="B16">
        <v>17</v>
      </c>
    </row>
    <row r="17" spans="1:2" x14ac:dyDescent="0.25">
      <c r="A17">
        <v>110</v>
      </c>
      <c r="B17">
        <v>18</v>
      </c>
    </row>
    <row r="18" spans="1:2" x14ac:dyDescent="0.25">
      <c r="A18">
        <v>120</v>
      </c>
      <c r="B18">
        <v>19</v>
      </c>
    </row>
    <row r="19" spans="1:2" x14ac:dyDescent="0.25">
      <c r="A19">
        <v>130</v>
      </c>
      <c r="B19">
        <v>20</v>
      </c>
    </row>
    <row r="20" spans="1:2" x14ac:dyDescent="0.25">
      <c r="A20">
        <v>140</v>
      </c>
      <c r="B20">
        <v>21</v>
      </c>
    </row>
    <row r="21" spans="1:2" x14ac:dyDescent="0.25">
      <c r="A21">
        <v>150</v>
      </c>
      <c r="B21">
        <v>22</v>
      </c>
    </row>
    <row r="22" spans="1:2" x14ac:dyDescent="0.25">
      <c r="A22">
        <v>160</v>
      </c>
      <c r="B22">
        <v>23</v>
      </c>
    </row>
    <row r="23" spans="1:2" x14ac:dyDescent="0.25">
      <c r="A23">
        <v>170</v>
      </c>
      <c r="B23">
        <v>24</v>
      </c>
    </row>
    <row r="24" spans="1:2" x14ac:dyDescent="0.25">
      <c r="A24">
        <v>190</v>
      </c>
      <c r="B24">
        <v>25</v>
      </c>
    </row>
    <row r="25" spans="1:2" x14ac:dyDescent="0.25">
      <c r="A25">
        <v>210</v>
      </c>
      <c r="B25">
        <v>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7"/>
  <sheetViews>
    <sheetView view="pageLayout" zoomScale="70" zoomScaleNormal="70" zoomScalePageLayoutView="70" workbookViewId="0">
      <selection sqref="A1:XFD1048576"/>
    </sheetView>
  </sheetViews>
  <sheetFormatPr defaultColWidth="8.85546875" defaultRowHeight="15" x14ac:dyDescent="0.25"/>
  <cols>
    <col min="1" max="22" width="6.140625" style="7" customWidth="1"/>
    <col min="23" max="16384" width="8.85546875" style="7"/>
  </cols>
  <sheetData>
    <row r="1" spans="1:26" ht="13.5" customHeight="1" x14ac:dyDescent="0.25">
      <c r="A1" s="5" t="s">
        <v>33</v>
      </c>
      <c r="B1" s="5">
        <v>10</v>
      </c>
      <c r="C1" s="6">
        <v>15</v>
      </c>
      <c r="D1" s="6">
        <v>20</v>
      </c>
      <c r="E1" s="6">
        <v>25</v>
      </c>
      <c r="F1" s="6">
        <v>30</v>
      </c>
      <c r="G1" s="6">
        <v>35</v>
      </c>
      <c r="H1" s="6">
        <v>40</v>
      </c>
      <c r="I1" s="6">
        <v>45</v>
      </c>
      <c r="J1" s="6">
        <v>50</v>
      </c>
      <c r="K1" s="6">
        <v>55</v>
      </c>
      <c r="L1" s="6">
        <v>60</v>
      </c>
      <c r="M1" s="6">
        <v>70</v>
      </c>
      <c r="N1" s="6">
        <v>75</v>
      </c>
      <c r="O1" s="6">
        <v>80</v>
      </c>
      <c r="P1" s="6">
        <v>90</v>
      </c>
      <c r="Q1" s="6">
        <v>100</v>
      </c>
      <c r="R1" s="6">
        <v>110</v>
      </c>
      <c r="S1" s="6">
        <v>120</v>
      </c>
      <c r="T1" s="6">
        <v>130</v>
      </c>
      <c r="U1" s="6">
        <v>140</v>
      </c>
      <c r="V1" s="6">
        <v>150</v>
      </c>
      <c r="W1" s="6">
        <v>160</v>
      </c>
      <c r="X1" s="6">
        <v>170</v>
      </c>
      <c r="Y1" s="6">
        <v>190</v>
      </c>
      <c r="Z1" s="6">
        <v>210</v>
      </c>
    </row>
    <row r="2" spans="1:26" ht="16.5" customHeight="1" x14ac:dyDescent="0.25">
      <c r="A2" s="6">
        <v>25</v>
      </c>
      <c r="B2" s="8" t="s">
        <v>5</v>
      </c>
      <c r="C2" s="8">
        <v>0.53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9"/>
      <c r="Z2" s="9"/>
    </row>
    <row r="3" spans="1:26" ht="16.5" customHeight="1" x14ac:dyDescent="0.25">
      <c r="A3" s="6">
        <v>30</v>
      </c>
      <c r="B3" s="8" t="s">
        <v>5</v>
      </c>
      <c r="C3" s="8">
        <v>0.85</v>
      </c>
      <c r="D3" s="8">
        <v>0.66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9"/>
      <c r="Z3" s="9"/>
    </row>
    <row r="4" spans="1:26" ht="16.5" customHeight="1" x14ac:dyDescent="0.25">
      <c r="A4" s="6">
        <v>35</v>
      </c>
      <c r="B4" s="8" t="s">
        <v>5</v>
      </c>
      <c r="C4" s="8">
        <v>1.3</v>
      </c>
      <c r="D4" s="8">
        <v>1.1100000000000001</v>
      </c>
      <c r="E4" s="8">
        <v>0.87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Y4" s="9"/>
      <c r="Z4" s="9"/>
    </row>
    <row r="5" spans="1:26" ht="16.5" customHeight="1" x14ac:dyDescent="0.25">
      <c r="A5" s="6">
        <v>40</v>
      </c>
      <c r="B5" s="8"/>
      <c r="C5" s="8"/>
      <c r="D5" s="8">
        <v>1.56</v>
      </c>
      <c r="E5" s="8">
        <v>1.32</v>
      </c>
      <c r="F5" s="8">
        <v>1.02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9"/>
      <c r="Z5" s="9"/>
    </row>
    <row r="6" spans="1:26" ht="16.5" customHeight="1" x14ac:dyDescent="0.25">
      <c r="A6" s="6">
        <v>45</v>
      </c>
      <c r="B6" s="8"/>
      <c r="C6" s="8"/>
      <c r="D6" s="8">
        <v>2.0699999999999998</v>
      </c>
      <c r="E6" s="8">
        <v>1.82</v>
      </c>
      <c r="F6" s="8">
        <v>1.52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</row>
    <row r="7" spans="1:26" ht="16.5" customHeight="1" x14ac:dyDescent="0.25">
      <c r="A7" s="6">
        <v>50</v>
      </c>
      <c r="B7" s="8"/>
      <c r="C7" s="8"/>
      <c r="D7" s="8">
        <v>2.63</v>
      </c>
      <c r="E7" s="8">
        <v>2.38</v>
      </c>
      <c r="F7" s="8">
        <v>2.08</v>
      </c>
      <c r="G7" s="8">
        <v>1.72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Y7" s="9"/>
      <c r="Z7" s="9"/>
    </row>
    <row r="8" spans="1:26" ht="16.5" customHeight="1" x14ac:dyDescent="0.25">
      <c r="A8" s="6">
        <v>55</v>
      </c>
      <c r="B8" s="8"/>
      <c r="C8" s="8"/>
      <c r="D8" s="8"/>
      <c r="E8" s="8"/>
      <c r="F8" s="8"/>
      <c r="G8" s="8">
        <v>2.41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Y8" s="9"/>
      <c r="Z8" s="9"/>
    </row>
    <row r="9" spans="1:26" ht="16.5" customHeight="1" x14ac:dyDescent="0.25">
      <c r="A9" s="6">
        <v>60</v>
      </c>
      <c r="B9" s="8"/>
      <c r="C9" s="8"/>
      <c r="D9" s="8"/>
      <c r="E9" s="8">
        <v>3.75</v>
      </c>
      <c r="F9" s="8">
        <v>3.45</v>
      </c>
      <c r="G9" s="8">
        <v>3.09</v>
      </c>
      <c r="H9" s="8">
        <v>2.68</v>
      </c>
      <c r="I9" s="8"/>
      <c r="J9" s="8">
        <v>1.68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  <c r="Z9" s="9"/>
    </row>
    <row r="10" spans="1:26" ht="16.5" customHeight="1" x14ac:dyDescent="0.25">
      <c r="A10" s="6">
        <v>65</v>
      </c>
      <c r="B10" s="8"/>
      <c r="C10" s="8"/>
      <c r="D10" s="8"/>
      <c r="E10" s="8"/>
      <c r="F10" s="8">
        <v>4.24</v>
      </c>
      <c r="G10" s="8"/>
      <c r="H10" s="8">
        <v>3.48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9"/>
    </row>
    <row r="11" spans="1:26" ht="16.5" customHeight="1" x14ac:dyDescent="0.25">
      <c r="A11" s="6">
        <v>70</v>
      </c>
      <c r="B11" s="8"/>
      <c r="C11" s="8"/>
      <c r="D11" s="8"/>
      <c r="E11" s="8"/>
      <c r="F11" s="8">
        <v>5.04</v>
      </c>
      <c r="G11" s="8"/>
      <c r="H11" s="8">
        <v>4.28</v>
      </c>
      <c r="I11" s="8"/>
      <c r="J11" s="8">
        <v>3.29</v>
      </c>
      <c r="K11" s="8"/>
      <c r="L11" s="8">
        <v>2.0699999999999998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</row>
    <row r="12" spans="1:26" ht="16.5" customHeight="1" x14ac:dyDescent="0.25">
      <c r="A12" s="6">
        <v>75</v>
      </c>
      <c r="B12" s="8"/>
      <c r="C12" s="8"/>
      <c r="D12" s="8"/>
      <c r="E12" s="8"/>
      <c r="F12" s="8" t="s">
        <v>5</v>
      </c>
      <c r="G12" s="8"/>
      <c r="H12" s="8" t="s">
        <v>5</v>
      </c>
      <c r="I12" s="8"/>
      <c r="J12" s="8" t="s">
        <v>5</v>
      </c>
      <c r="K12" s="8"/>
      <c r="L12" s="8" t="s">
        <v>5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9"/>
    </row>
    <row r="13" spans="1:26" ht="16.5" customHeight="1" x14ac:dyDescent="0.25">
      <c r="A13" s="6">
        <v>80</v>
      </c>
      <c r="B13" s="8"/>
      <c r="C13" s="8"/>
      <c r="D13" s="8"/>
      <c r="E13" s="8"/>
      <c r="F13" s="8">
        <v>6.81</v>
      </c>
      <c r="G13" s="8"/>
      <c r="H13" s="8">
        <v>6.05</v>
      </c>
      <c r="I13" s="8"/>
      <c r="J13" s="8">
        <v>5.0599999999999996</v>
      </c>
      <c r="K13" s="8"/>
      <c r="L13" s="8">
        <v>3.84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</row>
    <row r="14" spans="1:26" ht="16.5" customHeight="1" x14ac:dyDescent="0.25">
      <c r="A14" s="6">
        <v>85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9"/>
    </row>
    <row r="15" spans="1:26" ht="16.5" customHeight="1" x14ac:dyDescent="0.25">
      <c r="A15" s="6">
        <v>90</v>
      </c>
      <c r="B15" s="8"/>
      <c r="C15" s="8"/>
      <c r="D15" s="8"/>
      <c r="E15" s="8"/>
      <c r="F15" s="8"/>
      <c r="G15" s="8"/>
      <c r="H15" s="8">
        <v>8.0500000000000007</v>
      </c>
      <c r="I15" s="8"/>
      <c r="J15" s="8">
        <v>7.32</v>
      </c>
      <c r="K15" s="8"/>
      <c r="L15" s="8">
        <v>6.13</v>
      </c>
      <c r="M15" s="8">
        <v>4.71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9"/>
    </row>
    <row r="16" spans="1:26" ht="16.5" customHeight="1" x14ac:dyDescent="0.25">
      <c r="A16" s="6">
        <v>100</v>
      </c>
      <c r="B16" s="8"/>
      <c r="C16" s="8"/>
      <c r="D16" s="8"/>
      <c r="E16" s="8"/>
      <c r="F16" s="8"/>
      <c r="G16" s="8"/>
      <c r="H16" s="8">
        <v>10.52</v>
      </c>
      <c r="I16" s="8"/>
      <c r="J16" s="8">
        <v>9.56</v>
      </c>
      <c r="K16" s="8"/>
      <c r="L16" s="8">
        <v>8.3699999999999992</v>
      </c>
      <c r="M16" s="8">
        <v>6.95</v>
      </c>
      <c r="N16" s="8"/>
      <c r="O16" s="8">
        <v>5.3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6.5" customHeight="1" x14ac:dyDescent="0.25">
      <c r="A17" s="6">
        <v>110</v>
      </c>
      <c r="B17" s="8"/>
      <c r="C17" s="8"/>
      <c r="D17" s="8"/>
      <c r="E17" s="8"/>
      <c r="F17" s="8"/>
      <c r="G17" s="8"/>
      <c r="H17" s="8" t="s">
        <v>5</v>
      </c>
      <c r="I17" s="8"/>
      <c r="J17" s="8">
        <v>12.03</v>
      </c>
      <c r="K17" s="8"/>
      <c r="L17" s="8"/>
      <c r="M17" s="8">
        <v>9.42</v>
      </c>
      <c r="N17" s="8"/>
      <c r="O17" s="8">
        <v>7.77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6.5" customHeight="1" x14ac:dyDescent="0.25">
      <c r="A18" s="6">
        <v>120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>
        <v>13.84</v>
      </c>
      <c r="M18" s="8"/>
      <c r="N18" s="8"/>
      <c r="O18" s="8">
        <v>10.81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6.5" customHeight="1" x14ac:dyDescent="0.25">
      <c r="A19" s="6">
        <v>125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>
        <v>12.25</v>
      </c>
      <c r="P19" s="8"/>
      <c r="Q19" s="8">
        <v>8.31</v>
      </c>
      <c r="R19" s="8"/>
      <c r="S19" s="8"/>
      <c r="T19" s="8"/>
      <c r="U19" s="8"/>
      <c r="V19" s="8"/>
      <c r="W19" s="8"/>
      <c r="X19" s="8"/>
      <c r="Y19" s="8"/>
      <c r="Z19" s="8"/>
    </row>
    <row r="20" spans="1:26" ht="16.5" customHeight="1" x14ac:dyDescent="0.25">
      <c r="A20" s="6">
        <v>130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>
        <v>16.78</v>
      </c>
      <c r="M20" s="8"/>
      <c r="N20" s="8"/>
      <c r="O20" s="8"/>
      <c r="P20" s="8">
        <v>11.9</v>
      </c>
      <c r="Q20" s="8">
        <v>9.81</v>
      </c>
      <c r="R20" s="8"/>
      <c r="S20" s="8"/>
      <c r="T20" s="8"/>
      <c r="U20" s="8"/>
      <c r="V20" s="8"/>
      <c r="W20" s="8"/>
      <c r="X20" s="8"/>
      <c r="Y20" s="8"/>
      <c r="Z20" s="8"/>
    </row>
    <row r="21" spans="1:26" ht="16.5" customHeight="1" x14ac:dyDescent="0.25">
      <c r="A21" s="6">
        <v>140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15.08</v>
      </c>
      <c r="Q21" s="8">
        <v>13</v>
      </c>
      <c r="R21" s="8">
        <v>10.67</v>
      </c>
      <c r="S21" s="8"/>
      <c r="T21" s="8"/>
      <c r="U21" s="8"/>
      <c r="V21" s="8"/>
      <c r="W21" s="8"/>
      <c r="X21" s="8"/>
      <c r="Y21" s="8"/>
      <c r="Z21" s="8"/>
    </row>
    <row r="22" spans="1:26" ht="16.5" customHeight="1" x14ac:dyDescent="0.25">
      <c r="A22" s="6">
        <v>150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20.34</v>
      </c>
      <c r="P22" s="8"/>
      <c r="Q22" s="8">
        <v>16.399999999999999</v>
      </c>
      <c r="R22" s="8"/>
      <c r="S22" s="8">
        <v>11.52</v>
      </c>
      <c r="T22" s="8"/>
      <c r="U22" s="8"/>
      <c r="V22" s="8"/>
      <c r="W22" s="8"/>
      <c r="X22" s="8"/>
      <c r="Y22" s="8"/>
      <c r="Z22" s="8"/>
    </row>
    <row r="23" spans="1:26" ht="16.5" customHeight="1" x14ac:dyDescent="0.25">
      <c r="A23" s="6">
        <v>160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>
        <v>24.31</v>
      </c>
      <c r="P23" s="8"/>
      <c r="Q23" s="8">
        <v>20.399999999999999</v>
      </c>
      <c r="R23" s="8"/>
      <c r="S23" s="8"/>
      <c r="T23" s="8"/>
      <c r="U23" s="8"/>
      <c r="V23" s="8"/>
      <c r="W23" s="8"/>
      <c r="X23" s="8"/>
      <c r="Y23" s="8"/>
      <c r="Z23" s="8"/>
    </row>
    <row r="24" spans="1:26" ht="16.5" customHeight="1" x14ac:dyDescent="0.25">
      <c r="A24" s="6">
        <v>170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v>24.27</v>
      </c>
      <c r="R24" s="8"/>
      <c r="S24" s="8"/>
      <c r="T24" s="8">
        <v>16.66</v>
      </c>
      <c r="U24" s="8"/>
      <c r="V24" s="8"/>
      <c r="W24" s="8"/>
      <c r="X24" s="8"/>
      <c r="Y24" s="8"/>
      <c r="Z24" s="8"/>
    </row>
    <row r="25" spans="1:26" ht="16.5" customHeight="1" x14ac:dyDescent="0.25">
      <c r="A25" s="6">
        <v>180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>
        <v>33.92</v>
      </c>
      <c r="N25" s="8"/>
      <c r="O25" s="8"/>
      <c r="P25" s="8"/>
      <c r="Q25" s="8">
        <v>28.38</v>
      </c>
      <c r="R25" s="8">
        <v>26.08</v>
      </c>
      <c r="S25" s="8">
        <v>23.54</v>
      </c>
      <c r="T25" s="8"/>
      <c r="U25" s="8">
        <v>17.78</v>
      </c>
      <c r="V25" s="8"/>
      <c r="W25" s="8"/>
      <c r="X25" s="8"/>
      <c r="Y25" s="8"/>
      <c r="Z25" s="8"/>
    </row>
    <row r="26" spans="1:26" ht="16.5" customHeight="1" x14ac:dyDescent="0.25">
      <c r="A26" s="6">
        <v>185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 t="s">
        <v>5</v>
      </c>
      <c r="U26" s="8"/>
      <c r="V26" s="8" t="s">
        <v>5</v>
      </c>
      <c r="W26" s="8"/>
      <c r="X26" s="8"/>
      <c r="Y26" s="8"/>
      <c r="Z26" s="8"/>
    </row>
    <row r="27" spans="1:26" ht="16.5" customHeight="1" x14ac:dyDescent="0.25">
      <c r="A27" s="6">
        <v>190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 t="s">
        <v>5</v>
      </c>
      <c r="W27" s="8" t="s">
        <v>5</v>
      </c>
      <c r="X27" s="8"/>
      <c r="Y27" s="8"/>
      <c r="Z27" s="8"/>
    </row>
    <row r="28" spans="1:26" ht="16.5" customHeight="1" x14ac:dyDescent="0.25">
      <c r="A28" s="6">
        <v>200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 t="s">
        <v>5</v>
      </c>
      <c r="N28" s="8"/>
      <c r="O28" s="8"/>
      <c r="P28" s="8"/>
      <c r="Q28" s="8"/>
      <c r="R28" s="8"/>
      <c r="S28" s="8"/>
      <c r="T28" s="8">
        <v>30.06</v>
      </c>
      <c r="U28" s="8"/>
      <c r="V28" s="8">
        <v>23.87</v>
      </c>
      <c r="W28" s="8"/>
      <c r="X28" s="8"/>
      <c r="Y28" s="8"/>
      <c r="Z28" s="8"/>
    </row>
    <row r="29" spans="1:26" ht="16.5" customHeight="1" x14ac:dyDescent="0.25">
      <c r="A29" s="6">
        <v>210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>
        <v>28.68</v>
      </c>
      <c r="W29" s="8">
        <v>25.24</v>
      </c>
      <c r="X29" s="8"/>
      <c r="Y29" s="8"/>
      <c r="Z29" s="8"/>
    </row>
    <row r="30" spans="1:26" ht="16.5" customHeight="1" x14ac:dyDescent="0.25">
      <c r="A30" s="6">
        <v>220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52.97</v>
      </c>
      <c r="N30" s="8"/>
      <c r="O30" s="8"/>
      <c r="P30" s="8"/>
      <c r="Q30" s="8"/>
      <c r="R30" s="8"/>
      <c r="S30" s="8"/>
      <c r="T30" s="8"/>
      <c r="U30" s="8"/>
      <c r="V30" s="8"/>
      <c r="W30" s="8">
        <v>31.67</v>
      </c>
      <c r="X30" s="8"/>
      <c r="Y30" s="8"/>
      <c r="Z30" s="8"/>
    </row>
    <row r="31" spans="1:26" ht="16.5" customHeight="1" x14ac:dyDescent="0.25">
      <c r="A31" s="6">
        <v>225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 t="s">
        <v>5</v>
      </c>
      <c r="Y31" s="8"/>
      <c r="Z31" s="8"/>
    </row>
    <row r="32" spans="1:26" ht="16.5" customHeight="1" x14ac:dyDescent="0.25">
      <c r="A32" s="6">
        <v>230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>
        <v>33.340000000000003</v>
      </c>
      <c r="Y32" s="8"/>
      <c r="Z32" s="8"/>
    </row>
    <row r="33" spans="1:26" ht="16.5" customHeight="1" x14ac:dyDescent="0.25">
      <c r="A33" s="6">
        <v>250</v>
      </c>
      <c r="B33" s="9"/>
      <c r="C33" s="9"/>
      <c r="D33" s="9"/>
      <c r="E33" s="9"/>
      <c r="F33" s="9"/>
      <c r="G33" s="9"/>
      <c r="H33" s="8"/>
      <c r="I33" s="8"/>
      <c r="J33" s="8"/>
      <c r="K33" s="8"/>
      <c r="L33" s="8"/>
      <c r="M33" s="8">
        <v>70.8</v>
      </c>
      <c r="N33" s="8"/>
      <c r="O33" s="8"/>
      <c r="P33" s="8" t="s">
        <v>5</v>
      </c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6.5" customHeight="1" x14ac:dyDescent="0.25">
      <c r="A34" s="6">
        <v>260</v>
      </c>
      <c r="B34" s="9"/>
      <c r="C34" s="9"/>
      <c r="D34" s="9"/>
      <c r="E34" s="9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v>99</v>
      </c>
      <c r="U34" s="8"/>
      <c r="V34" s="8"/>
      <c r="W34" s="8"/>
      <c r="X34" s="8"/>
      <c r="Y34" s="8">
        <v>42.69</v>
      </c>
      <c r="Z34" s="8"/>
    </row>
    <row r="35" spans="1:26" ht="16.5" customHeight="1" x14ac:dyDescent="0.25">
      <c r="A35" s="6">
        <v>280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8"/>
      <c r="Y35" s="8"/>
      <c r="Z35" s="8">
        <v>46.5</v>
      </c>
    </row>
    <row r="36" spans="1:26" ht="16.5" customHeight="1" x14ac:dyDescent="0.25">
      <c r="A36" s="6">
        <v>300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8">
        <v>99.76</v>
      </c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6.5" customHeight="1" x14ac:dyDescent="0.25">
      <c r="A37" s="6">
        <v>310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>
        <v>99</v>
      </c>
      <c r="U37" s="9"/>
      <c r="V37" s="9"/>
      <c r="W37" s="9"/>
      <c r="X37" s="9"/>
      <c r="Y37" s="9"/>
      <c r="Z37" s="9"/>
    </row>
  </sheetData>
  <phoneticPr fontId="9" type="noConversion"/>
  <pageMargins left="0.25" right="0.25" top="0.75" bottom="0.75" header="0.3" footer="0.3"/>
  <pageSetup paperSize="9" scale="83" orientation="landscape" r:id="rId1"/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7"/>
  <sheetViews>
    <sheetView view="pageLayout" zoomScaleNormal="70" workbookViewId="0">
      <selection activeCell="E7" sqref="E7:E8"/>
    </sheetView>
  </sheetViews>
  <sheetFormatPr defaultColWidth="8.85546875" defaultRowHeight="15" x14ac:dyDescent="0.25"/>
  <cols>
    <col min="1" max="26" width="5" style="7" customWidth="1"/>
    <col min="27" max="16384" width="8.85546875" style="7"/>
  </cols>
  <sheetData>
    <row r="1" spans="1:26" ht="13.5" customHeight="1" x14ac:dyDescent="0.25">
      <c r="A1" s="5" t="s">
        <v>33</v>
      </c>
      <c r="B1" s="5">
        <v>10</v>
      </c>
      <c r="C1" s="6">
        <v>15</v>
      </c>
      <c r="D1" s="6">
        <v>20</v>
      </c>
      <c r="E1" s="6">
        <v>25</v>
      </c>
      <c r="F1" s="6">
        <v>30</v>
      </c>
      <c r="G1" s="6">
        <v>35</v>
      </c>
      <c r="H1" s="6">
        <v>40</v>
      </c>
      <c r="I1" s="6">
        <v>45</v>
      </c>
      <c r="J1" s="6">
        <v>50</v>
      </c>
      <c r="K1" s="6">
        <v>55</v>
      </c>
      <c r="L1" s="6">
        <v>60</v>
      </c>
      <c r="M1" s="6">
        <v>70</v>
      </c>
      <c r="N1" s="6">
        <v>75</v>
      </c>
      <c r="O1" s="6">
        <v>80</v>
      </c>
      <c r="P1" s="6">
        <v>90</v>
      </c>
      <c r="Q1" s="6">
        <v>100</v>
      </c>
      <c r="R1" s="6">
        <v>110</v>
      </c>
      <c r="S1" s="6">
        <v>120</v>
      </c>
      <c r="T1" s="6">
        <v>130</v>
      </c>
      <c r="U1" s="6">
        <v>140</v>
      </c>
      <c r="V1" s="6">
        <v>150</v>
      </c>
      <c r="W1" s="6">
        <v>160</v>
      </c>
      <c r="X1" s="6">
        <v>170</v>
      </c>
      <c r="Y1" s="6">
        <v>190</v>
      </c>
      <c r="Z1" s="6">
        <v>210</v>
      </c>
    </row>
    <row r="2" spans="1:26" ht="13.5" customHeight="1" x14ac:dyDescent="0.25">
      <c r="A2" s="6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9"/>
      <c r="Z2" s="9"/>
    </row>
    <row r="3" spans="1:26" ht="13.5" customHeight="1" x14ac:dyDescent="0.25">
      <c r="A3" s="6">
        <v>30</v>
      </c>
      <c r="B3" s="8">
        <v>0.99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9"/>
      <c r="Z3" s="9"/>
    </row>
    <row r="4" spans="1:26" ht="13.5" customHeight="1" x14ac:dyDescent="0.25">
      <c r="A4" s="6">
        <v>35</v>
      </c>
      <c r="B4" s="8"/>
      <c r="C4" s="8">
        <v>1.25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Y4" s="9"/>
      <c r="Z4" s="9"/>
    </row>
    <row r="5" spans="1:26" ht="13.5" customHeight="1" x14ac:dyDescent="0.25">
      <c r="A5" s="6">
        <v>40</v>
      </c>
      <c r="B5" s="8"/>
      <c r="C5" s="8">
        <v>1.7</v>
      </c>
      <c r="D5" s="8">
        <v>1.5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9"/>
      <c r="Z5" s="9"/>
    </row>
    <row r="6" spans="1:26" ht="13.5" customHeight="1" x14ac:dyDescent="0.25">
      <c r="A6" s="6">
        <v>45</v>
      </c>
      <c r="B6" s="8"/>
      <c r="C6" s="8"/>
      <c r="D6" s="8">
        <v>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</row>
    <row r="7" spans="1:26" ht="13.5" customHeight="1" x14ac:dyDescent="0.25">
      <c r="A7" s="6">
        <v>50</v>
      </c>
      <c r="B7" s="8"/>
      <c r="C7" s="8"/>
      <c r="D7" s="8">
        <v>2.6</v>
      </c>
      <c r="E7" s="8">
        <v>2.35</v>
      </c>
      <c r="F7" s="8">
        <v>2.1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Y7" s="9"/>
      <c r="Z7" s="9"/>
    </row>
    <row r="8" spans="1:26" ht="13.5" customHeight="1" x14ac:dyDescent="0.25">
      <c r="A8" s="6">
        <v>55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Y8" s="9"/>
      <c r="Z8" s="9"/>
    </row>
    <row r="9" spans="1:26" ht="13.5" customHeight="1" x14ac:dyDescent="0.25">
      <c r="A9" s="6">
        <v>60</v>
      </c>
      <c r="B9" s="8"/>
      <c r="C9" s="8"/>
      <c r="D9" s="8">
        <v>3.85</v>
      </c>
      <c r="E9" s="8"/>
      <c r="F9" s="8">
        <v>3.4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  <c r="Z9" s="9"/>
    </row>
    <row r="10" spans="1:26" ht="13.5" customHeight="1" x14ac:dyDescent="0.25">
      <c r="A10" s="6">
        <v>65</v>
      </c>
      <c r="B10" s="8"/>
      <c r="C10" s="8"/>
      <c r="D10" s="8"/>
      <c r="E10" s="8"/>
      <c r="F10" s="8">
        <v>4.0999999999999996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9"/>
    </row>
    <row r="11" spans="1:26" ht="13.5" customHeight="1" x14ac:dyDescent="0.25">
      <c r="A11" s="6">
        <v>70</v>
      </c>
      <c r="B11" s="8"/>
      <c r="C11" s="8"/>
      <c r="D11" s="8"/>
      <c r="E11" s="8"/>
      <c r="F11" s="8">
        <v>4.9000000000000004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</row>
    <row r="12" spans="1:26" ht="13.5" customHeight="1" x14ac:dyDescent="0.25">
      <c r="A12" s="6">
        <v>75</v>
      </c>
      <c r="B12" s="8"/>
      <c r="C12" s="8"/>
      <c r="D12" s="8"/>
      <c r="E12" s="8"/>
      <c r="F12" s="8"/>
      <c r="G12" s="8"/>
      <c r="H12" s="8"/>
      <c r="I12" s="8"/>
      <c r="J12" s="8">
        <v>4.1500000000000004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9"/>
    </row>
    <row r="13" spans="1:26" ht="13.5" customHeight="1" x14ac:dyDescent="0.25">
      <c r="A13" s="6">
        <v>80</v>
      </c>
      <c r="B13" s="8"/>
      <c r="C13" s="8"/>
      <c r="D13" s="8"/>
      <c r="E13" s="8"/>
      <c r="F13" s="8"/>
      <c r="G13" s="8"/>
      <c r="H13" s="8">
        <v>5.8</v>
      </c>
      <c r="I13" s="8"/>
      <c r="J13" s="8">
        <v>5.0999999999999996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</row>
    <row r="14" spans="1:26" ht="13.5" customHeight="1" x14ac:dyDescent="0.25">
      <c r="A14" s="6">
        <v>85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9"/>
    </row>
    <row r="15" spans="1:26" ht="13.5" customHeight="1" x14ac:dyDescent="0.25">
      <c r="A15" s="6">
        <v>90</v>
      </c>
      <c r="B15" s="8"/>
      <c r="C15" s="8"/>
      <c r="D15" s="8"/>
      <c r="E15" s="8">
        <v>9</v>
      </c>
      <c r="F15" s="8">
        <v>8.6999999999999993</v>
      </c>
      <c r="G15" s="8">
        <v>8.35</v>
      </c>
      <c r="H15" s="8"/>
      <c r="I15" s="8"/>
      <c r="J15" s="8">
        <v>7.05</v>
      </c>
      <c r="K15" s="8"/>
      <c r="L15" s="8">
        <v>5.95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9"/>
    </row>
    <row r="16" spans="1:26" ht="13.5" customHeight="1" x14ac:dyDescent="0.25">
      <c r="A16" s="6">
        <v>100</v>
      </c>
      <c r="B16" s="8"/>
      <c r="C16" s="8"/>
      <c r="D16" s="8"/>
      <c r="E16" s="8"/>
      <c r="F16" s="8">
        <v>10.9</v>
      </c>
      <c r="G16" s="8"/>
      <c r="H16" s="8"/>
      <c r="I16" s="8"/>
      <c r="J16" s="8">
        <v>9.3000000000000007</v>
      </c>
      <c r="K16" s="8"/>
      <c r="L16" s="8">
        <v>8.15</v>
      </c>
      <c r="M16" s="8">
        <v>6.8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 x14ac:dyDescent="0.25">
      <c r="A17" s="6">
        <v>110</v>
      </c>
      <c r="B17" s="8"/>
      <c r="C17" s="8"/>
      <c r="D17" s="8"/>
      <c r="E17" s="8"/>
      <c r="F17" s="8"/>
      <c r="G17" s="8"/>
      <c r="H17" s="8"/>
      <c r="I17" s="8"/>
      <c r="J17" s="8">
        <v>11.8</v>
      </c>
      <c r="K17" s="8"/>
      <c r="L17" s="8"/>
      <c r="M17" s="8"/>
      <c r="N17" s="8">
        <v>8.5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3.5" customHeight="1" x14ac:dyDescent="0.25">
      <c r="A18" s="6">
        <v>120</v>
      </c>
      <c r="B18" s="8"/>
      <c r="C18" s="8"/>
      <c r="D18" s="8"/>
      <c r="E18" s="8"/>
      <c r="F18" s="8"/>
      <c r="G18" s="8"/>
      <c r="H18" s="8">
        <v>15.5</v>
      </c>
      <c r="I18" s="8"/>
      <c r="J18" s="8">
        <v>14.6</v>
      </c>
      <c r="K18" s="8"/>
      <c r="L18" s="8">
        <v>13.4</v>
      </c>
      <c r="M18" s="8"/>
      <c r="N18" s="8">
        <v>11.7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x14ac:dyDescent="0.25">
      <c r="A19" s="6">
        <v>125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3.5" customHeight="1" x14ac:dyDescent="0.25">
      <c r="A20" s="6">
        <v>130</v>
      </c>
      <c r="B20" s="8"/>
      <c r="C20" s="8"/>
      <c r="D20" s="8"/>
      <c r="E20" s="8"/>
      <c r="F20" s="8"/>
      <c r="G20" s="8"/>
      <c r="H20" s="8"/>
      <c r="I20" s="8"/>
      <c r="J20" s="8">
        <v>17.5</v>
      </c>
      <c r="K20" s="8"/>
      <c r="L20" s="8"/>
      <c r="M20" s="8"/>
      <c r="N20" s="8"/>
      <c r="O20" s="8"/>
      <c r="P20" s="8">
        <v>11.65</v>
      </c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3.5" customHeight="1" x14ac:dyDescent="0.25">
      <c r="A21" s="6">
        <v>140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>
        <v>19.600000000000001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3.5" customHeight="1" x14ac:dyDescent="0.25">
      <c r="A22" s="6">
        <v>150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>
        <v>22.1</v>
      </c>
      <c r="N22" s="8"/>
      <c r="O22" s="8">
        <v>20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3.5" customHeight="1" x14ac:dyDescent="0.25">
      <c r="A23" s="6">
        <v>160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v>19.899999999999999</v>
      </c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3.5" customHeight="1" x14ac:dyDescent="0.25">
      <c r="A24" s="6">
        <v>170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3.5" customHeight="1" x14ac:dyDescent="0.25">
      <c r="A25" s="6">
        <v>180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v>23.1</v>
      </c>
      <c r="T25" s="8"/>
      <c r="U25" s="8">
        <v>17.3</v>
      </c>
      <c r="V25" s="8"/>
      <c r="W25" s="8"/>
      <c r="X25" s="8"/>
      <c r="Y25" s="8"/>
      <c r="Z25" s="8"/>
    </row>
    <row r="26" spans="1:26" ht="13.5" customHeight="1" x14ac:dyDescent="0.25">
      <c r="A26" s="6">
        <v>185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3.5" customHeight="1" x14ac:dyDescent="0.25">
      <c r="A27" s="6">
        <v>190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 x14ac:dyDescent="0.25">
      <c r="A28" s="6">
        <v>200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>
        <v>36.700000000000003</v>
      </c>
      <c r="R28" s="8"/>
      <c r="S28" s="8"/>
      <c r="T28" s="8"/>
      <c r="U28" s="8"/>
      <c r="V28" s="8">
        <v>22.9</v>
      </c>
      <c r="W28" s="8"/>
      <c r="X28" s="8"/>
      <c r="Y28" s="8"/>
      <c r="Z28" s="8"/>
    </row>
    <row r="29" spans="1:26" ht="13.5" customHeight="1" x14ac:dyDescent="0.25">
      <c r="A29" s="6">
        <v>210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 x14ac:dyDescent="0.25">
      <c r="A30" s="6">
        <v>220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 x14ac:dyDescent="0.25">
      <c r="A31" s="6">
        <v>225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>
        <v>39.799999999999997</v>
      </c>
      <c r="V31" s="8">
        <v>35.35</v>
      </c>
      <c r="W31" s="8"/>
      <c r="X31" s="8" t="s">
        <v>5</v>
      </c>
      <c r="Y31" s="8"/>
      <c r="Z31" s="8"/>
    </row>
    <row r="32" spans="1:26" ht="13.5" customHeight="1" x14ac:dyDescent="0.25">
      <c r="A32" s="6">
        <v>230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 x14ac:dyDescent="0.25">
      <c r="A33" s="6">
        <v>250</v>
      </c>
      <c r="B33" s="9"/>
      <c r="C33" s="9"/>
      <c r="D33" s="9"/>
      <c r="E33" s="9"/>
      <c r="F33" s="9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>
        <v>50</v>
      </c>
      <c r="W33" s="8"/>
      <c r="X33" s="8"/>
      <c r="Y33" s="8"/>
      <c r="Z33" s="8"/>
    </row>
    <row r="34" spans="1:26" ht="13.5" customHeight="1" x14ac:dyDescent="0.25">
      <c r="A34" s="6">
        <v>260</v>
      </c>
      <c r="B34" s="9"/>
      <c r="C34" s="9"/>
      <c r="D34" s="9"/>
      <c r="E34" s="9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 x14ac:dyDescent="0.25">
      <c r="A35" s="6">
        <v>280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8"/>
      <c r="Y35" s="8"/>
      <c r="Z35" s="8"/>
    </row>
    <row r="36" spans="1:26" ht="13.5" customHeight="1" x14ac:dyDescent="0.25">
      <c r="A36" s="6">
        <v>300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8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 x14ac:dyDescent="0.25">
      <c r="A37" s="6">
        <v>310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</sheetData>
  <phoneticPr fontId="9" type="noConversion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6</vt:i4>
      </vt:variant>
    </vt:vector>
  </HeadingPairs>
  <TitlesOfParts>
    <vt:vector size="14" baseType="lpstr">
      <vt:lpstr>Software calcolo peso</vt:lpstr>
      <vt:lpstr>Tabelle Tondi Pieni</vt:lpstr>
      <vt:lpstr>Tabelle Piatti Quadri Lastre</vt:lpstr>
      <vt:lpstr>Barre esagonali PVC</vt:lpstr>
      <vt:lpstr>Tabelle Barre Forate PA6</vt:lpstr>
      <vt:lpstr>Conv tabelle barre forate</vt:lpstr>
      <vt:lpstr>Tabelle barre forate POM-C</vt:lpstr>
      <vt:lpstr>Tabelle barre forate PVC</vt:lpstr>
      <vt:lpstr>'Software calcolo peso'!Area_stampa</vt:lpstr>
      <vt:lpstr>Barre_Esagonali_Chiave</vt:lpstr>
      <vt:lpstr>Barre_Forate_Esterno</vt:lpstr>
      <vt:lpstr>Barre_Forate_Interno</vt:lpstr>
      <vt:lpstr>Barre_Quadre_Spessore</vt:lpstr>
      <vt:lpstr>Tondi_Pieni_Diametro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2022-02-08T11:44:36Z</dcterms:modified>
</cp:coreProperties>
</file>